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445" windowWidth="14805" windowHeight="1170" activeTab="3"/>
  </bookViews>
  <sheets>
    <sheet name="1 квартал 2021" sheetId="1" r:id="rId1"/>
    <sheet name="2 квартал 2021" sheetId="2" r:id="rId2"/>
    <sheet name="3 квартал 2021" sheetId="3" r:id="rId3"/>
    <sheet name="4 квартал 2021" sheetId="4" r:id="rId4"/>
    <sheet name="Закупки у СМП на 22-23 гг." sheetId="5" r:id="rId5"/>
  </sheets>
  <definedNames>
    <definedName name="_xlnm._FilterDatabase" localSheetId="0" hidden="1">'1 квартал 2021'!$A$18:$X$128</definedName>
    <definedName name="_xlnm._FilterDatabase" localSheetId="1" hidden="1">'2 квартал 2021'!$A$15:$X$91</definedName>
    <definedName name="_xlnm._FilterDatabase" localSheetId="2" hidden="1">'3 квартал 2021'!$A$17:$X$61</definedName>
    <definedName name="_xlnm._FilterDatabase" localSheetId="3" hidden="1">'4 квартал 2021'!$A$17:$X$70</definedName>
  </definedNames>
  <calcPr calcId="162913"/>
</workbook>
</file>

<file path=xl/calcChain.xml><?xml version="1.0" encoding="utf-8"?>
<calcChain xmlns="http://schemas.openxmlformats.org/spreadsheetml/2006/main">
  <c r="K68" i="4" l="1"/>
  <c r="K55" i="4"/>
  <c r="K52" i="4"/>
  <c r="K49" i="4"/>
  <c r="K46" i="4"/>
  <c r="K42" i="4"/>
  <c r="K38" i="4"/>
  <c r="K35" i="4"/>
  <c r="K32" i="4"/>
  <c r="K29" i="4"/>
  <c r="K22" i="4"/>
  <c r="H91" i="4"/>
  <c r="K69" i="4" l="1"/>
  <c r="Q29" i="4"/>
  <c r="Q32" i="4" l="1"/>
  <c r="H65" i="4" l="1"/>
  <c r="Q52" i="4" l="1"/>
  <c r="Q49" i="4"/>
  <c r="Q46" i="4"/>
  <c r="Q42" i="4"/>
  <c r="Q38" i="4"/>
  <c r="Q35" i="4"/>
  <c r="Q22" i="4"/>
  <c r="K60" i="3" l="1"/>
  <c r="K56" i="3"/>
  <c r="K53" i="3"/>
  <c r="K50" i="3"/>
  <c r="K46" i="3"/>
  <c r="K43" i="3"/>
  <c r="K40" i="3"/>
  <c r="K37" i="3"/>
  <c r="K34" i="3"/>
  <c r="K31" i="3"/>
  <c r="K20" i="3"/>
  <c r="K93" i="4"/>
  <c r="K61" i="3" l="1"/>
  <c r="Q58" i="4" l="1"/>
  <c r="Q68" i="4" s="1"/>
  <c r="Q69" i="4" s="1"/>
  <c r="Q40" i="3" l="1"/>
  <c r="Q50" i="3"/>
  <c r="Q61" i="3" l="1"/>
  <c r="Q70" i="4" s="1"/>
  <c r="K32" i="2"/>
  <c r="K90" i="2" l="1"/>
  <c r="K63" i="2"/>
  <c r="K60" i="2"/>
  <c r="K57" i="2"/>
  <c r="K54" i="2"/>
  <c r="K51" i="2"/>
  <c r="K48" i="2"/>
  <c r="K45" i="2"/>
  <c r="K42" i="2"/>
  <c r="K38" i="2"/>
  <c r="K35" i="2"/>
  <c r="K29" i="2"/>
  <c r="K26" i="2"/>
  <c r="K23" i="2"/>
  <c r="K91" i="2" l="1"/>
  <c r="K80" i="3"/>
  <c r="K121" i="2"/>
  <c r="T88" i="2" l="1"/>
  <c r="S88" i="2"/>
  <c r="T86" i="2"/>
  <c r="S86" i="2"/>
  <c r="T85" i="2"/>
  <c r="S85" i="2"/>
  <c r="T84" i="2"/>
  <c r="S84" i="2"/>
  <c r="T83" i="2"/>
  <c r="S83" i="2"/>
  <c r="T82" i="2"/>
  <c r="S82" i="2"/>
  <c r="T81" i="2"/>
  <c r="S81" i="2"/>
  <c r="T80" i="2"/>
  <c r="S80" i="2"/>
  <c r="T79" i="2"/>
  <c r="S79" i="2"/>
  <c r="T78" i="2"/>
  <c r="S78" i="2"/>
  <c r="T77" i="2"/>
  <c r="S77" i="2"/>
  <c r="T76" i="2"/>
  <c r="S76" i="2"/>
  <c r="K127" i="1" l="1"/>
  <c r="K119" i="1"/>
  <c r="K116" i="1"/>
  <c r="K113" i="1"/>
  <c r="K107" i="1"/>
  <c r="K103" i="1"/>
  <c r="K99" i="1"/>
  <c r="K95" i="1"/>
  <c r="K92" i="1"/>
  <c r="K89" i="1"/>
  <c r="K85" i="1"/>
  <c r="K81" i="1"/>
  <c r="K78" i="1"/>
  <c r="K75" i="1"/>
  <c r="K71" i="1"/>
  <c r="K65" i="1"/>
  <c r="K62" i="1"/>
  <c r="K59" i="1"/>
  <c r="K56" i="1"/>
  <c r="K53" i="1"/>
  <c r="K48" i="1"/>
  <c r="K45" i="1"/>
  <c r="K29" i="1"/>
  <c r="K26" i="1"/>
  <c r="K23" i="1"/>
  <c r="K128" i="1" l="1"/>
  <c r="K70" i="4" s="1"/>
  <c r="K166" i="1" l="1"/>
  <c r="K47" i="5" l="1"/>
  <c r="K44" i="5"/>
  <c r="K41" i="5"/>
  <c r="K48" i="5" s="1"/>
  <c r="K33" i="5"/>
  <c r="K32" i="5"/>
  <c r="K29" i="5"/>
  <c r="K26" i="5"/>
  <c r="K94" i="4" l="1"/>
</calcChain>
</file>

<file path=xl/sharedStrings.xml><?xml version="1.0" encoding="utf-8"?>
<sst xmlns="http://schemas.openxmlformats.org/spreadsheetml/2006/main" count="3583" uniqueCount="664">
  <si>
    <t>Порядковый номер</t>
  </si>
  <si>
    <t>Код по ОКВЭД2</t>
  </si>
  <si>
    <t>Код по ОКПД2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</si>
  <si>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</si>
  <si>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</si>
  <si>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</si>
  <si>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</si>
  <si>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</si>
  <si>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</si>
  <si>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
поставки
товаров (выполнения работ,
оказания услуг)</t>
  </si>
  <si>
    <t>Код по ОКАТО</t>
  </si>
  <si>
    <t>Сведения
о начальной (максимальной)
цене договора
(цене лота), руб.</t>
  </si>
  <si>
    <t>График осуществления процедур закупки</t>
  </si>
  <si>
    <t>Планируемая дата или период размещения извещения
о закупке
(месяц, год)</t>
  </si>
  <si>
    <t>Срок исполнения договора
(месяц, год)</t>
  </si>
  <si>
    <t>Способ закупки</t>
  </si>
  <si>
    <t>Закупка
в электронной форме</t>
  </si>
  <si>
    <t>да/нет</t>
  </si>
  <si>
    <t>Закупка у СМП</t>
  </si>
  <si>
    <t>Исполнение долгосрочного договора, переходящая оплата на 2020 год и последующие года</t>
  </si>
  <si>
    <t>Порядковый номер в инвест программе</t>
  </si>
  <si>
    <t>Полная стоимость</t>
  </si>
  <si>
    <t>План на 2019 г.</t>
  </si>
  <si>
    <t>Пояснения</t>
  </si>
  <si>
    <t>Условия договора</t>
  </si>
  <si>
    <t>Наименование заказчика</t>
  </si>
  <si>
    <t>Акционерное общество "Югорская энергетическая компания децентрализованной зоны"</t>
  </si>
  <si>
    <t>Адрес местонахождения заказчика</t>
  </si>
  <si>
    <t>628011, ХМАО-Югра, г.Ханты-Мансийск, ул.Сосновый бор, 21</t>
  </si>
  <si>
    <t>Телефон заказчика</t>
  </si>
  <si>
    <t>8 (3467) 379-330</t>
  </si>
  <si>
    <t>Электроннная почта заказчика</t>
  </si>
  <si>
    <t>office@ugra-energo.ru</t>
  </si>
  <si>
    <t>ИНН</t>
  </si>
  <si>
    <t>КПП</t>
  </si>
  <si>
    <t>ОКАТО</t>
  </si>
  <si>
    <t>Усл. ед.</t>
  </si>
  <si>
    <t>Закупка у единственного поставщика</t>
  </si>
  <si>
    <t>Нет</t>
  </si>
  <si>
    <t>Запрос предложений</t>
  </si>
  <si>
    <t>Да</t>
  </si>
  <si>
    <t>г. Ханты-Мансийск</t>
  </si>
  <si>
    <t>49.41.1</t>
  </si>
  <si>
    <t>ХМАО-Югра</t>
  </si>
  <si>
    <t>Запрос котировок</t>
  </si>
  <si>
    <t>Шт.</t>
  </si>
  <si>
    <t>19.20</t>
  </si>
  <si>
    <t>19.20.29.113</t>
  </si>
  <si>
    <t>Поставка масла и антифриза</t>
  </si>
  <si>
    <t>Кг.</t>
  </si>
  <si>
    <t>49.41.19.900</t>
  </si>
  <si>
    <t xml:space="preserve"> </t>
  </si>
  <si>
    <t>Ст. 2.15.2 Транспортные услуги сторонних организаций</t>
  </si>
  <si>
    <t>Итого Ст. 2.15.2 Транспортные услуги сторонних организаций:</t>
  </si>
  <si>
    <t>Ст. 2.4.8 Материалы для кап. ремонта хоз. способом</t>
  </si>
  <si>
    <t>Итого Ст. 2.4.8 Материалы для кап. ремонта хоз. способом:</t>
  </si>
  <si>
    <t>Ст. 2.4.6. Эксплуатационные материалы (для ТО и ТР)</t>
  </si>
  <si>
    <t>Итого Ст. 2.4.6. Эксплуатационные материалы (для ТО и ТР):</t>
  </si>
  <si>
    <t>Ст. 2.15.10 Услуги по охране окружающей среды</t>
  </si>
  <si>
    <t>Итого Ст. 2.15.10 Услуги по охране окружающей среды:</t>
  </si>
  <si>
    <t>Ст. 2.4.1 Топливо для производства (дизтопливо)</t>
  </si>
  <si>
    <t>Итого Ст. 2.4.1 Топливо для производства (дизтопливо):</t>
  </si>
  <si>
    <t>Ст. 2.11 Сертификация</t>
  </si>
  <si>
    <t>Итого Ст. 2.11 Сертификация:</t>
  </si>
  <si>
    <t>Ст. 2.15.7 Услуги хранения ГСМ</t>
  </si>
  <si>
    <t>Итого Ст. 2.15.7 Услуги хранения ГСМ:</t>
  </si>
  <si>
    <t>Ст. 2.4.2 Масло, антифриз для производства</t>
  </si>
  <si>
    <t>Итого Ст. 2.4.2 Масло, антифриз для производства:</t>
  </si>
  <si>
    <t>Ст. 2.4.9 Канцелярские товары</t>
  </si>
  <si>
    <t>Ст. 4.10 Расходы на культурно-массовые мероприятия</t>
  </si>
  <si>
    <t>Итого Ст. 4.10 Расходы на культурно-массовые мероприятия:</t>
  </si>
  <si>
    <t xml:space="preserve">  </t>
  </si>
  <si>
    <t xml:space="preserve">Утвержден генеральным директором АО "Юграэнерго" </t>
  </si>
  <si>
    <t>Ст. 2.16 Сопровождение программных продуктов</t>
  </si>
  <si>
    <t>Итого Ст. 2.16 Сопровождение программных продуктов:</t>
  </si>
  <si>
    <t>Генеральный директор  _______________________________ А.Е. Голубев</t>
  </si>
  <si>
    <t>Исполнение долгосрочного договора, переходящая оплата на 2021 год и последующие года</t>
  </si>
  <si>
    <t>50.40.1</t>
  </si>
  <si>
    <t>Конкурс</t>
  </si>
  <si>
    <t>1 квартал 2021 г.</t>
  </si>
  <si>
    <t>Ст. 2.17.1 Медосмотры</t>
  </si>
  <si>
    <t xml:space="preserve">Итого Ст. 2.17.1 Медосмотры:  </t>
  </si>
  <si>
    <t xml:space="preserve">Ст. 2.17.2 Расходы на охрану труда </t>
  </si>
  <si>
    <t>Итого Ст. 2.17.2 Расходы на охрану труда:</t>
  </si>
  <si>
    <t>Ст. 2.17.3 Спецодежда и средства инд.защиты</t>
  </si>
  <si>
    <t>Итого Ст. 2.17.3 Спецодежда и средства инд.защиты:</t>
  </si>
  <si>
    <t>1 квартал 2022 г.</t>
  </si>
  <si>
    <t>Ст. 2.4.11 Компьютерная и офисная оргтехника и комплектующие к ним</t>
  </si>
  <si>
    <t>Итого Ст. 2.4.11 Компьютерная и офисная оргтехника и комплектующие к ним:</t>
  </si>
  <si>
    <t>Ст. 2.13 Услуги связи</t>
  </si>
  <si>
    <t>Итого Ст. 2.13 Услуги связи:</t>
  </si>
  <si>
    <t>Ст. 2.15.14 Обслуживание КМ и КТ</t>
  </si>
  <si>
    <t>Итого Ст. 2.15.14 Обслуживание КМ и КТ:</t>
  </si>
  <si>
    <t>Ст. 2.20 Информационно-консультационные услуги</t>
  </si>
  <si>
    <t>Итого Ст. 2.20 Информационно-консультационные услуги:</t>
  </si>
  <si>
    <t>Ст. 2.27.2 Cтандарты по качеству обслуживания потребителей</t>
  </si>
  <si>
    <t>Итого Ст. 2.27.2 Cтандарты по качеству обслуживания потребителей:</t>
  </si>
  <si>
    <t>Товар должен соответствовать качеству и безопасности, стандартам и требованиям установленным действующим законодательством РФ</t>
  </si>
  <si>
    <t>Итого Ст. 2.4.10 Инвентарь и хоз. принадлежности:</t>
  </si>
  <si>
    <t>Ст. 2.4.10 Инвентарь и хоз. принадлежности</t>
  </si>
  <si>
    <t>Ст. 2.4.16. Инструменты</t>
  </si>
  <si>
    <t>Итого Ст. 2.4.16. Инструменты:</t>
  </si>
  <si>
    <t>46.49.33</t>
  </si>
  <si>
    <t>46.49.23.000</t>
  </si>
  <si>
    <t>Поставка канцелярских принадлежностей</t>
  </si>
  <si>
    <t>Оказание транспортных услуг   автомобильным транспортом</t>
  </si>
  <si>
    <t>Наличие крана автомобильного полноприводного, грузоподъемностью не менее 25 тонн</t>
  </si>
  <si>
    <t>Комплексное техническое обслуживание, поставка запасных частей и осуществление текущих ремонтов автомототранспорта</t>
  </si>
  <si>
    <t>02.20</t>
  </si>
  <si>
    <t>50.40.21.000</t>
  </si>
  <si>
    <t>Наличие катера с аппарельной баржей грузоподъемностью не менее 50 тонн</t>
  </si>
  <si>
    <t>Ст. 4.8.2. Выплата процентов по кредитной линии</t>
  </si>
  <si>
    <t>Итого Ст. 4.8.2. Выплата процентов по кредитной линии:</t>
  </si>
  <si>
    <t>Ст. 2.21.2. Аренда оборудования, зданий и сооружений</t>
  </si>
  <si>
    <t>Итого Ст. 2.21.2. Аренда оборудования, зданий и сооружений:</t>
  </si>
  <si>
    <t>68.20.2</t>
  </si>
  <si>
    <t>68.20.12.000</t>
  </si>
  <si>
    <t>17.22</t>
  </si>
  <si>
    <t>17.22.1</t>
  </si>
  <si>
    <t>81.21</t>
  </si>
  <si>
    <t>81.21.10.000</t>
  </si>
  <si>
    <t>Услуга должна соответствовать качеству и безопасности, стандартам и требованиям установленным действующим законодательством РФ</t>
  </si>
  <si>
    <t>Оказание транспортных услуг  водным транспортом</t>
  </si>
  <si>
    <t>ОМТС и ХО</t>
  </si>
  <si>
    <t>Аренда арочного помещения</t>
  </si>
  <si>
    <t>ОРУ</t>
  </si>
  <si>
    <t>ОАСУ</t>
  </si>
  <si>
    <t>Юр. отдел</t>
  </si>
  <si>
    <t>ПТО</t>
  </si>
  <si>
    <t>Коммерческий отдел</t>
  </si>
  <si>
    <t>СНиОТ</t>
  </si>
  <si>
    <t>Служба генерации</t>
  </si>
  <si>
    <t>Бухгалтерия</t>
  </si>
  <si>
    <t>Итого: Ст. 2.4.9 Канцелярские товары:</t>
  </si>
  <si>
    <t>январь</t>
  </si>
  <si>
    <t>декабрь</t>
  </si>
  <si>
    <t>июнь</t>
  </si>
  <si>
    <t>апрель</t>
  </si>
  <si>
    <t>февраль</t>
  </si>
  <si>
    <t>июль</t>
  </si>
  <si>
    <t>март</t>
  </si>
  <si>
    <t>май</t>
  </si>
  <si>
    <t>октябрь</t>
  </si>
  <si>
    <t>август</t>
  </si>
  <si>
    <t>2 квартал 2021 г.</t>
  </si>
  <si>
    <t>Ст. 2.38 Коммунальные услуги (затраты на офис)</t>
  </si>
  <si>
    <t>ИтогоСт. 2.38 Коммунальные услуги (затраты на офис):</t>
  </si>
  <si>
    <t>45.20.11.100</t>
  </si>
  <si>
    <t>45.20.1</t>
  </si>
  <si>
    <t>4 квартал 2021 г.</t>
  </si>
  <si>
    <t>2 квартал 2022 г.</t>
  </si>
  <si>
    <t>4 квартал 2022 г.</t>
  </si>
  <si>
    <t>Итого за 1 квартал 2022 г:</t>
  </si>
  <si>
    <t>Итого за 2 квартал 2022 г:</t>
  </si>
  <si>
    <t>Итого за 4 квартал 2022 г:</t>
  </si>
  <si>
    <t>Всего за 2022 год:</t>
  </si>
  <si>
    <t>Планируемый объем закупок товаров, работ, услуг у субъектов малого и среднего предпринимательства на 2022 год</t>
  </si>
  <si>
    <t>Служба ГСМ</t>
  </si>
  <si>
    <t>Ст. 2.4.7 Измерительные приборы и приборы учета</t>
  </si>
  <si>
    <t>План закупки товаров (работ, услуг) 
на 1 квартал 2021 года</t>
  </si>
  <si>
    <t>План закупки товаров (работ, услуг) 
на 2 квартал 2021 года</t>
  </si>
  <si>
    <t>План закупки товаров (работ, услуг) 
на 3 квартал 2021 года</t>
  </si>
  <si>
    <t>План закупки товаров (работ, услуг) 
на 4 квартал 2021 года</t>
  </si>
  <si>
    <t xml:space="preserve">Раздел закупок, участниками которых являются только субъекты малого и среднего предпринимательства, которые планируется осуществить в период с 2022 г. по 2023 г. </t>
  </si>
  <si>
    <t>Итого за 1 квартал 2021 год:а</t>
  </si>
  <si>
    <t>Итого закупок у СМП в 1 квартале 2021 года:</t>
  </si>
  <si>
    <t>Итого за 2 квартал 2021 года:</t>
  </si>
  <si>
    <t>Итого закупок у СМП во 2 квартале 2021 года:</t>
  </si>
  <si>
    <t>Итого за 3 квартал 2021 года:</t>
  </si>
  <si>
    <t>Итого закупок у СМП в 3 квартале 2021 года:</t>
  </si>
  <si>
    <t>Итого за 4 квартал 2021 года:</t>
  </si>
  <si>
    <t>Итого за 2021 год:</t>
  </si>
  <si>
    <t>Итого закупок у СМП в 4 квартале 2021 года:</t>
  </si>
  <si>
    <t>Всего закупок у СМП в 2021 году:</t>
  </si>
  <si>
    <t xml:space="preserve">Доставка дизельного топлива водным транспортом с привлечением специализированного автотранспорта </t>
  </si>
  <si>
    <t>Осуществление перевозки опасных грузов водным транспортом (наличие лицензии). Перевозка нефтепродуктов специализированным автомобильным транспортом</t>
  </si>
  <si>
    <t xml:space="preserve">4 квартал 2021 г. </t>
  </si>
  <si>
    <t>Исполнение долгосрочного договора, переходящая оплата на 2022 год и последующие года</t>
  </si>
  <si>
    <t>План на 2021 г.</t>
  </si>
  <si>
    <t>Тонн</t>
  </si>
  <si>
    <t>50.40.13.000</t>
  </si>
  <si>
    <t>52.24.2</t>
  </si>
  <si>
    <t>52.24.12.120</t>
  </si>
  <si>
    <t>Оказание услуг по перевалке дизельного топлива  из железнодорожных цистерн</t>
  </si>
  <si>
    <t>ГОСТ-1510-84 (наличие лицензии)</t>
  </si>
  <si>
    <t>г. Сургут</t>
  </si>
  <si>
    <t xml:space="preserve">Запрос предложений </t>
  </si>
  <si>
    <t xml:space="preserve">Да </t>
  </si>
  <si>
    <t>49.41.12.000</t>
  </si>
  <si>
    <t xml:space="preserve">Доставка дизельного топлива специализированным автомобильным транспортом </t>
  </si>
  <si>
    <t xml:space="preserve">Осуществление перевозки опасных грузов автомобильным транспортом </t>
  </si>
  <si>
    <t>52.10.21</t>
  </si>
  <si>
    <t>52.10.12.110</t>
  </si>
  <si>
    <t>65.12</t>
  </si>
  <si>
    <t>65.12.12.000</t>
  </si>
  <si>
    <t>Оказание услуг по добровольному медицинскому страхованию работников АО "Юграэнерго"</t>
  </si>
  <si>
    <t>Наличие лицензии</t>
  </si>
  <si>
    <t>июль 2022 г.</t>
  </si>
  <si>
    <t>3 квартал 2022 г.</t>
  </si>
  <si>
    <t>Чел.</t>
  </si>
  <si>
    <t>71.12.53</t>
  </si>
  <si>
    <t>71.12.39.113</t>
  </si>
  <si>
    <t>Проведение измерений и анализов по определению концентрации загрязняющих веществ в промышленных выбросах</t>
  </si>
  <si>
    <t>Наличие аттестата аккредитации испытательной лаборатории с областью аккредитации - "промышленные выбросы в атмосферу"</t>
  </si>
  <si>
    <t>Компл.</t>
  </si>
  <si>
    <t>86.21</t>
  </si>
  <si>
    <t>86.21.10</t>
  </si>
  <si>
    <t>Оказание услуг по проведению периодических  медицинских осмотров</t>
  </si>
  <si>
    <t>Наличие лицензии на соответствующий вид деятельности</t>
  </si>
  <si>
    <t>Усл.ед.</t>
  </si>
  <si>
    <t>Берёзовский район</t>
  </si>
  <si>
    <t>Оказание услуг по проведению периодических и предрейсовых медицинских осмотров, обязательного психиатрического  освидетельствования</t>
  </si>
  <si>
    <t>Ханты-Мансийский район</t>
  </si>
  <si>
    <t>28.29</t>
  </si>
  <si>
    <t>28.29.22.110</t>
  </si>
  <si>
    <t>Наличие материальной базы (газозарядной станции), наличие персонала прошедшего проверку знаний НТД по устройству и обслуживанию огнетушителей</t>
  </si>
  <si>
    <t>14.12</t>
  </si>
  <si>
    <t>14.12.11.110</t>
  </si>
  <si>
    <t>Поставка специальной одежды и специальной обуви</t>
  </si>
  <si>
    <t>Товар должен быть сертифицирован и иметь подтверждающую документацию (на русском языке)</t>
  </si>
  <si>
    <t>33.12</t>
  </si>
  <si>
    <t>33.12.29.900</t>
  </si>
  <si>
    <t>Поставка запасных частей, расходных материалов и оказание услуг по сервисному и техническому обслуживанию дизель генераторных установок Volvo</t>
  </si>
  <si>
    <t>Товар должен соответствовать заявленным характеристикам, соответствовать каталожному номеру (артикулу), быть новым, не бывшим в эксплуатации</t>
  </si>
  <si>
    <t>Усл. Ед.</t>
  </si>
  <si>
    <t>27.11</t>
  </si>
  <si>
    <t>27.11.10.130</t>
  </si>
  <si>
    <t>Поставка силового генератора Marelli</t>
  </si>
  <si>
    <t>27.90</t>
  </si>
  <si>
    <t>27.90.33.110</t>
  </si>
  <si>
    <t>Поставка запасных частей и материалов для проведения ТО и ТР электросетевого имущества</t>
  </si>
  <si>
    <t>Товар должен соответствовать заявленным характеристикам, соответствовать каталожному номеру (артикулу), быть новым, не бывшими в эксплуатации</t>
  </si>
  <si>
    <t>Поставка запасных частей, расходных материалов и оказание услуг по сервисному и техническому обслуживанию дизель генераторных установок Cummins</t>
  </si>
  <si>
    <t>28.11.1</t>
  </si>
  <si>
    <t>28.11.13</t>
  </si>
  <si>
    <t>Поставка двигателя Д-246.4</t>
  </si>
  <si>
    <t>Поставка двигателей Cummins X3.3G1</t>
  </si>
  <si>
    <t>Поставка двигателей Cummins
KTA38G5</t>
  </si>
  <si>
    <t>3 квартал 2021 г.</t>
  </si>
  <si>
    <t>53.10</t>
  </si>
  <si>
    <t>53.10.12.000</t>
  </si>
  <si>
    <t>Услуги почтовой связи</t>
  </si>
  <si>
    <t>ОРЭЭ</t>
  </si>
  <si>
    <t>декабрь 2023 г.</t>
  </si>
  <si>
    <t>4 квартал 2023 г.</t>
  </si>
  <si>
    <t>Итого Ст. 2.4.7 Измерительные приборы и приборы учета:</t>
  </si>
  <si>
    <t>26.51.4</t>
  </si>
  <si>
    <t>26.51.63.110</t>
  </si>
  <si>
    <t>Поставка приборов учёта электрической энергии для технологического присоединения Потребителей</t>
  </si>
  <si>
    <t>шт.</t>
  </si>
  <si>
    <t>71.20.8</t>
  </si>
  <si>
    <t>71.20.19.120</t>
  </si>
  <si>
    <t>Оказание услуг периодического инспекционного контроля за сертификатом соответствия качества электрической энергии в распределительных сетях</t>
  </si>
  <si>
    <t>Аттестат аккредитации на выполнения услуг по сертификации качества электрической энергии</t>
  </si>
  <si>
    <t>61.10</t>
  </si>
  <si>
    <t>Услуги связи</t>
  </si>
  <si>
    <t>Наличие лицензий на оказание услуг</t>
  </si>
  <si>
    <t>61.20.1</t>
  </si>
  <si>
    <t>61.20</t>
  </si>
  <si>
    <t>61.30.1</t>
  </si>
  <si>
    <t>61.30.10</t>
  </si>
  <si>
    <t xml:space="preserve">Услуги связи: доступ в Интернет с использованием спутникового канала </t>
  </si>
  <si>
    <t>декабрь 22 г.</t>
  </si>
  <si>
    <t>95.11</t>
  </si>
  <si>
    <t>Обслуживание компьютерной и копировально-множительной техники</t>
  </si>
  <si>
    <t>Выполнение комплекса профилактических, периодических работ, а также заправка картриджей и ремонт оборудования</t>
  </si>
  <si>
    <t>63.11.1</t>
  </si>
  <si>
    <t>Оказание услуг по информационно-техническому сопровождению системы управления документами и задачами ТЕЗИС</t>
  </si>
  <si>
    <t>Установка новых версий, внесение изменений и доработка программного обеспечения</t>
  </si>
  <si>
    <t>62.01.29</t>
  </si>
  <si>
    <t>Поставка программного обеспечения</t>
  </si>
  <si>
    <t>Ханты-Мансийск</t>
  </si>
  <si>
    <t>Поставка неисключительных лицензий на использование ПО</t>
  </si>
  <si>
    <t>Оказание услуг по сопровождению и обновлению электронного периодического справочника «Система Гарант»</t>
  </si>
  <si>
    <t>Адаптация и установка экземпляров системы, пополнение информационных банков</t>
  </si>
  <si>
    <t>Оказание услуг на базе webdata.live</t>
  </si>
  <si>
    <t>Сбор, обработка, накопление и анализ технологических параметров работы оборудования</t>
  </si>
  <si>
    <t>Комплексное сопровождение и информационно-методическое
обслуживание экземпляра комплекса программ "Стек-ЭНЕРГО"</t>
  </si>
  <si>
    <t>Внесение изменений и доработка программного обеспечения</t>
  </si>
  <si>
    <t>26.20</t>
  </si>
  <si>
    <t>Новое, не бывшее в употреблении, оборудование.</t>
  </si>
  <si>
    <t>G-profi MSI Plus SAE 15W40 ОЖ Газпромнефть Антифриз 40</t>
  </si>
  <si>
    <t>Оказание услуг по хранению ГСМ (ДТЗ)</t>
  </si>
  <si>
    <t>Гост 1510-84</t>
  </si>
  <si>
    <t>д. Корлики</t>
  </si>
  <si>
    <t>май 22 г.</t>
  </si>
  <si>
    <t>март 22 г.</t>
  </si>
  <si>
    <t>28.13</t>
  </si>
  <si>
    <t>28.13.11.110</t>
  </si>
  <si>
    <t>Поставка насосов для перекачки ДТ и комплектующих</t>
  </si>
  <si>
    <t>Гост 31839-2012 (EN809:1998)</t>
  </si>
  <si>
    <t>35.14</t>
  </si>
  <si>
    <t>35.14.10.000</t>
  </si>
  <si>
    <t>Поставка электрической энергии</t>
  </si>
  <si>
    <t>Соответствие ГОСТам, стандартам, необходимых для данного вида услуг</t>
  </si>
  <si>
    <t>37.00</t>
  </si>
  <si>
    <t>37.00.12.110</t>
  </si>
  <si>
    <t>Оказание услуг по вывозу и очистке ЖБО</t>
  </si>
  <si>
    <t>Ассенизаторская машина объемом не менее 7 кубических метров</t>
  </si>
  <si>
    <t>Оказание услуг по уборке служебных помещений</t>
  </si>
  <si>
    <t>м2</t>
  </si>
  <si>
    <t>35.23</t>
  </si>
  <si>
    <t>35.23.10.110</t>
  </si>
  <si>
    <t>Поставка природного газа</t>
  </si>
  <si>
    <t>В соответствии с нормативно-правовыми актами Российской Федерации</t>
  </si>
  <si>
    <t>январь 22 г.</t>
  </si>
  <si>
    <t>декабрь 22г.</t>
  </si>
  <si>
    <t>055</t>
  </si>
  <si>
    <t>Складское помещение площадью не менее 380 м2</t>
  </si>
  <si>
    <t xml:space="preserve">ноябрь </t>
  </si>
  <si>
    <t xml:space="preserve">Поставка 
инвентаря и хозяйственных принадлежностей
</t>
  </si>
  <si>
    <t>25.73</t>
  </si>
  <si>
    <t>25.73.60.190</t>
  </si>
  <si>
    <t>Поставка инструмента</t>
  </si>
  <si>
    <t>64.1</t>
  </si>
  <si>
    <t>64.19.21</t>
  </si>
  <si>
    <t>Возобновляемая кредитная линия</t>
  </si>
  <si>
    <t>г.Ханты-Мансийск</t>
  </si>
  <si>
    <t>PR-специалист</t>
  </si>
  <si>
    <t>56.21</t>
  </si>
  <si>
    <t>56.21.19.000</t>
  </si>
  <si>
    <t>Культурно-массовые мероприятия (приуроченные к празднованию Дня энергетика)</t>
  </si>
  <si>
    <t>Площадь арендуемого помещения не менее 100 м2</t>
  </si>
  <si>
    <t>49.31.21</t>
  </si>
  <si>
    <t>49.31.21.110</t>
  </si>
  <si>
    <t>Оказание транспортных учлуг</t>
  </si>
  <si>
    <t>Наличие лицензии на перевозку пассажиров. Вместимость микроавтобуса не менее 20 чел.</t>
  </si>
  <si>
    <t>68.2</t>
  </si>
  <si>
    <t>Складское помещение, тепловая автостоянка. Площадь не менее 450м2</t>
  </si>
  <si>
    <t>Аренда помещения ремонтно механической мастерской</t>
  </si>
  <si>
    <t>Наличие действующей лицензии на осуществление банковских операций, полученной в порядке, предусмотренном действующим законодательством РФ</t>
  </si>
  <si>
    <t>В том числе:
1.Запасные части для автотранспорта по ст. 2.4.5. на сумму 2 871,00 тыс.руб.
2. Содержание и ремонт автотранспорта по ст.2.15.1. на сумму 321,00 тыс.руб</t>
  </si>
  <si>
    <t>Поставка запасных частей для двигателей Volvo</t>
  </si>
  <si>
    <t>Поставка запасных частей для двигателей ТМЗ, ЯМЗ, ММЗ</t>
  </si>
  <si>
    <t>Поставка запасных частей для двигателей Ricardo, Sinolion</t>
  </si>
  <si>
    <t>Поставка запасных частей для двигателей Doosan</t>
  </si>
  <si>
    <t>Поставка запасных частей для двигателей Cummins</t>
  </si>
  <si>
    <t>Поставка пожинвентаря, первичных средств пожаротушения и их обслуживание</t>
  </si>
  <si>
    <t>Культурно-массовые мероприятия (приуроченные к 15-летию АО "Юграэнерго")</t>
  </si>
  <si>
    <t>PR специалист</t>
  </si>
  <si>
    <t>Ст. 4.15.3 Добровольное и медицинское страхование работников</t>
  </si>
  <si>
    <t>Итого Ст. 4.15.3 Добровольное и медицинское страхование работников:</t>
  </si>
  <si>
    <t>Планируемый объем закупок товаров, работ, услуг у субъектов малого и среднего предпринимательства на 2023 год</t>
  </si>
  <si>
    <t>1 квартал 2023 г.</t>
  </si>
  <si>
    <t>2 квартал 2023 г.</t>
  </si>
  <si>
    <t>Итого за 1 квартал 2023 г:</t>
  </si>
  <si>
    <t>Итого за 2 квартал 2023 г:</t>
  </si>
  <si>
    <t>Итого за 4 квартал 2023 г:</t>
  </si>
  <si>
    <t>Всего за 2023 год:</t>
  </si>
  <si>
    <t>Оказание транспортных услуг</t>
  </si>
  <si>
    <t>Цена закупки сформирована на основании оказания услуг автомобильным транспортом в 2020 году (по ст. 2.15.2 «транспортные услуги сторонних организаций» в объеме 1 087 815,00 рублей) + планируемые расходы по инвестиционной программе в 2021 году (по ст. 3.2 «инвестиционная деятельность» в объеме 1 042 488,00 рублей) и составляет 2 130 303,00 рублей в т.ч. НДС 20%.</t>
  </si>
  <si>
    <t>Цена закупки сформирована на основании оказания услуг водным транспортом в 2020 году (в рамках тарифного решения по ст. 2.15.2 «транспортные услуги сторонних организаций» в объеме 1 780 505,00 рублей ) + планируемые расходы по инвестиционной программе в 2021 году(по ст. 3.2 «инвестиционная деятельность»  в объеме 1 621 529,00 рублей)  и составляет 3 402 034,00 рублей, в т.ч. НДС 20%.</t>
  </si>
  <si>
    <t>Ст. 2.4.5, 2.15.1. (Запасные части для автотранспорта, содержание и ремонт автотранспорта)</t>
  </si>
  <si>
    <t>Поставка материалов, комплектующих и запасных частей для электрооборудования</t>
  </si>
  <si>
    <t>23.61.12.162</t>
  </si>
  <si>
    <t>Поставка опор ЛЭП и комплектующих</t>
  </si>
  <si>
    <t>27.3</t>
  </si>
  <si>
    <t>27.32.11.000</t>
  </si>
  <si>
    <t>Поставка кабельной продукции и кабельной арматуры</t>
  </si>
  <si>
    <t>Возобновляемая кредитная линия на срок 12 месяцев в размере не более 350 000 000,00 рублей включительно.</t>
  </si>
  <si>
    <t>Доставка неконвертованной продукции (счетов)</t>
  </si>
  <si>
    <t>62.01</t>
  </si>
  <si>
    <t>26.20.13.000</t>
  </si>
  <si>
    <t>Поставка компьютерной, офисной оргтехники и комплектующих</t>
  </si>
  <si>
    <t>Итого Ст. 2.4.5, 2.15.1. (Запасные части для автотранспорта, содержание и ремонт автотранспорта):</t>
  </si>
  <si>
    <t>Товар должен быть новым (Товар, который не был в употреблении, в ремонте, в том числе который не был восстановлен)</t>
  </si>
  <si>
    <t xml:space="preserve">   </t>
  </si>
  <si>
    <t>Для выполнения текущего ремонта ДГУ д. Нумто</t>
  </si>
  <si>
    <t>Товар должен соответствовать заявленным характеристикам, соответствовать каталожному номеру (артикулу), быть новым, не бывшими в эксплуатации (д. Кимкъясуй)</t>
  </si>
  <si>
    <t>Товар должен соответствовать заявленным характеристикам, соответствовать каталожному номеру (артикулу), быть новым, не бывшими в эксплуатации (п. Урманный)</t>
  </si>
  <si>
    <t>Для выполнения текущего ремонта АД-40 (д. Нумто)</t>
  </si>
  <si>
    <t>Для выполнения капитального ремонта ДГУ Cummins С38D5, С33D5 (д. Никулкина, д. Таурова)</t>
  </si>
  <si>
    <t>Для выполнения капитального ремонта ДГУ Cummins C1100D5 (д. Саранпауль, д. Сосьва)</t>
  </si>
  <si>
    <t>Собственные средства</t>
  </si>
  <si>
    <t>Итого Собственные средства:</t>
  </si>
  <si>
    <t>29.20.4</t>
  </si>
  <si>
    <t>29.20.23.114</t>
  </si>
  <si>
    <t>Поставка прицепа автомобильного</t>
  </si>
  <si>
    <t>Должен быть новым, не бывшим в эксплуатации</t>
  </si>
  <si>
    <t xml:space="preserve">4 квартал 2022 г. </t>
  </si>
  <si>
    <t xml:space="preserve">4 квартал 2023 г. </t>
  </si>
  <si>
    <t>1 квартал 2024 г.</t>
  </si>
  <si>
    <t>Услуги сотовой связи Tele2</t>
  </si>
  <si>
    <t>Услуги сотовой связи Мотив</t>
  </si>
  <si>
    <t xml:space="preserve"> Поставка запасных частей, расходных материалов и оказание услуг по сервисному и техническому обслуживанию автомототораспорта</t>
  </si>
  <si>
    <t>Поставка запасных частей для ДВС Volvo</t>
  </si>
  <si>
    <t>Инвестиционная программа</t>
  </si>
  <si>
    <t>25.11</t>
  </si>
  <si>
    <t>Поставка блок-контейнеров</t>
  </si>
  <si>
    <t>с. Саранпауль</t>
  </si>
  <si>
    <t>Поставка ДГУ 250 кВт</t>
  </si>
  <si>
    <t>п. Кирпичный</t>
  </si>
  <si>
    <t>27.1</t>
  </si>
  <si>
    <t>27.12.31.000</t>
  </si>
  <si>
    <t>Поставка распределительного устройства 0,4 кВ в блок-контейнере</t>
  </si>
  <si>
    <t>с. Елизарово</t>
  </si>
  <si>
    <t>26.51</t>
  </si>
  <si>
    <t>26.51.52.110</t>
  </si>
  <si>
    <t>Поставка расходомеров массовых для Д/Т</t>
  </si>
  <si>
    <t>ТР ТС 032/2013</t>
  </si>
  <si>
    <t>26.51.6</t>
  </si>
  <si>
    <t>26.51.66.190</t>
  </si>
  <si>
    <t>Поставка модуля нагрузки и комплектующих</t>
  </si>
  <si>
    <t>ГОСТ Р 52319-2005 (ПУЭ)</t>
  </si>
  <si>
    <t>АИИС</t>
  </si>
  <si>
    <t>26.51.63.130</t>
  </si>
  <si>
    <t>Поставка приборов учета для реализации объектов инвестиционной программы АО "Юграэнерго" по внедрению автоматизированной информационно-измерительной системы учета электрической энергии 2,3 уровня</t>
  </si>
  <si>
    <t>ГОСТ 31818.11-2012, 
ГОСТ 31819.21-2012,
ГОСТ 31819.23-2012
ГОСТ 22261-94,
ГОСТ 30805.22-2013</t>
  </si>
  <si>
    <t>Поставка деревянных опор ЛЭП</t>
  </si>
  <si>
    <t>Товар должен соответствовать требованиям нормативных документов, ГОСТ 9463-88, ГОСТ 20022.6-93</t>
  </si>
  <si>
    <t>Поставка запасных частей для двигателей Tedom</t>
  </si>
  <si>
    <t>Поставка насосов для перекачки дизельного топлива</t>
  </si>
  <si>
    <t>Поставка запасных частей и материалов для электрооборудования</t>
  </si>
  <si>
    <t xml:space="preserve">май  </t>
  </si>
  <si>
    <t>71.12.1</t>
  </si>
  <si>
    <t>71.12.12</t>
  </si>
  <si>
    <t>Разработка проектно-сметной документации по  объекту: «Реконструкция электрических сетей в с.Ванзеват, Белоярского района»</t>
  </si>
  <si>
    <t>1. Членство в СРО.
2. Опыт выполнения аналогичных работ.</t>
  </si>
  <si>
    <t>876</t>
  </si>
  <si>
    <t>1</t>
  </si>
  <si>
    <t>Идеентификатор К_РСБел-065</t>
  </si>
  <si>
    <t>ОКС</t>
  </si>
  <si>
    <t>сентябрь</t>
  </si>
  <si>
    <t>74.90</t>
  </si>
  <si>
    <t>74.90.20.150</t>
  </si>
  <si>
    <t>Проведение историко-культурной экспертизы земельного участка под объект: «Переустройство ДЭС-0,4 кВ в 
с. Ванзеват Белоярского района»</t>
  </si>
  <si>
    <t>1. Наличие в штате организации эксперта(ов), аттестованного(ых) в Минестерстве культуры РФ. 
2.  Опыт выполнения аналогичных работ (предоставление копий открытых листов в период с 2018 по 2020 гг.).</t>
  </si>
  <si>
    <t>Идеентификатор H_СГБел-005</t>
  </si>
  <si>
    <t>Проведение историко-культурной экспертизы земельного участка под объект: «Мобильный комплекс ДЭС для д.Шугур, Кондинского района»</t>
  </si>
  <si>
    <t>Идеентификатор J_ПРГКон-057</t>
  </si>
  <si>
    <t>42.22.2</t>
  </si>
  <si>
    <t>42.22.22</t>
  </si>
  <si>
    <t>- Членство в СРО;
- опыт работ;
- наличие строительной техники и оборудования</t>
  </si>
  <si>
    <t>Идеентификатор J_РСХМр-062</t>
  </si>
  <si>
    <t>д. Шугур</t>
  </si>
  <si>
    <t>с. Ванзеват</t>
  </si>
  <si>
    <t>29.10.4</t>
  </si>
  <si>
    <t>29.10.41.112</t>
  </si>
  <si>
    <t>Поставка грузового автомобиля с бурильно-крановой установкой</t>
  </si>
  <si>
    <t>Автомобиль Российского производства (ГАЗ или эквивалент).Не должен быть бывшим в употреблении, восстановлен, после ремонта, год выпуска не ранее 2021 года, полный привод, грузоподъемность КМУ не менее 3,5т</t>
  </si>
  <si>
    <t>29.10.2</t>
  </si>
  <si>
    <t>29.10.22.00</t>
  </si>
  <si>
    <t>Поставка легкового автомобиля (Пикап)</t>
  </si>
  <si>
    <t>Автомобиль Российского производства (УАЗ или эквивалент).Не должен быть бывшим в употреблении, восстановлен, после ремонта, год выпуска не ранее 2021 года, у автомобиля должен быть полный привод (4х4)</t>
  </si>
  <si>
    <t>Поставка легкового автомобиля (Фургон)</t>
  </si>
  <si>
    <t>Оказание услуг по обслуживанию программных продуктов "1С: Бухгалтерия КОРП» и «1С:Зарплата и Управление Персоналом КОРП»</t>
  </si>
  <si>
    <t>Новое, не бывшее в употреблении, оборудование</t>
  </si>
  <si>
    <t>43.29
47.43</t>
  </si>
  <si>
    <t>26.40.33.190</t>
  </si>
  <si>
    <t>Поставка оборудования и выполнения полного комплекса СМР и ПНР</t>
  </si>
  <si>
    <t>Оказание услуг по настройке и информационному сопровождению блока бюджетного анализа (подсистемы «Бюджетирование»)
на базе конфигурации «1С: Бухгалтерия предприятия»
на платформе «1С: Предприятие»</t>
  </si>
  <si>
    <t>62.02.4</t>
  </si>
  <si>
    <t>62.09.20.190</t>
  </si>
  <si>
    <t xml:space="preserve">Заполнение справочников (бюджеты, сценарии, центры финансовой ответственности, статьи оборотов по бюджету доходов и расходов, источники данных для статей бюджетов);
Настройка получения фактических данных по бюджетам в справочнике «Источники данных для статей бюджетов» </t>
  </si>
  <si>
    <t>ПЭО</t>
  </si>
  <si>
    <t>Итого Инвестиционная программа:</t>
  </si>
  <si>
    <t>70</t>
  </si>
  <si>
    <t>Выполнение строительно-монтажных (противопожарных) работ по объекту «Переустройство здания по адресу г.Ханты-Мансийск, ул.Сосновый бор, д.21 (для перевода из жилого в нежилое (административное))».</t>
  </si>
  <si>
    <t>РЭС</t>
  </si>
  <si>
    <t>Ст. 2.8 ТО и ТР имущества производственного назначения</t>
  </si>
  <si>
    <t>Итого Ст. 2.8 ТО и ТР имущества производственного назначения:</t>
  </si>
  <si>
    <t>71.12</t>
  </si>
  <si>
    <t>71.12.34.110</t>
  </si>
  <si>
    <t>Выполнение комплекса работ по определению и согласованию границ охранных зон объектов электросетевого хозяйства АО «Юграэнерго» расположенных в Березовском районе ХМАО-Югры</t>
  </si>
  <si>
    <t>Березовский район</t>
  </si>
  <si>
    <t>Наличие специалистов для организации работ по составлению карт (планов) границ охранных зон ЛЭП и ТП  с предоставлением квалификационного аттестата кадастрового инженера и документ подтверждающий  членство в СРО, аттестат и членство в СРО пройдут проверку в реестре кадастровых инженеров на официальном сайте Росреестра: https://rosreestr.ru/wps/portal/ais_rki.</t>
  </si>
  <si>
    <t>Оказание транспортных услуг   автомобильным и специальным транспортом</t>
  </si>
  <si>
    <t>Наличие автомобильного и специального транспорта</t>
  </si>
  <si>
    <t>Ст. 2.15.6. Аудиторские услуги</t>
  </si>
  <si>
    <t>Итого Ст. 2.15.6. Аудиторские услуги:</t>
  </si>
  <si>
    <t>69.20.1</t>
  </si>
  <si>
    <t>69.20.10.000</t>
  </si>
  <si>
    <t>Проведение обязательного ежегодного аудита бухгалтерской (финансовой) отчетности АО "Юграэнерго" за 2021 г.</t>
  </si>
  <si>
    <t>Наличие опыта проведения аудиторских проверок в предприятиях энергетической отрасли, наличие свидетельства подтверждающего членство саморегулируемой организации аудиторов</t>
  </si>
  <si>
    <t>Разработка и согласование специальных технических условий в части обеспечения пожарной безопасности для объекта защиты: «Приобретение оборудования (мобильный комплекс ДЭС для д.Шугур, Кондинского района)»</t>
  </si>
  <si>
    <t>J_ПРГКон-057</t>
  </si>
  <si>
    <t>Проведение историко-культурной экспертизы земельного участка под объект: «Расходный склад ГСМ в с. Саранпауль Березовского района»</t>
  </si>
  <si>
    <t>Идеентификатор K_СГБер-082</t>
  </si>
  <si>
    <t>23.61.1</t>
  </si>
  <si>
    <t>23.61.12.143</t>
  </si>
  <si>
    <t>Поставка железобетонных изделий (плита дорожная 6×2×0,14 м)</t>
  </si>
  <si>
    <t>Товар должен быть новым, не бывшим в эксплуатации, год выпуска не ранее 2020 г.</t>
  </si>
  <si>
    <t>Шт</t>
  </si>
  <si>
    <t>54</t>
  </si>
  <si>
    <t xml:space="preserve">Наличие эксперта(ов), аттестованного(ых) в Минестерстве культуры РФ. </t>
  </si>
  <si>
    <t>Ст. 2.17.4 Материалы по ОТ и ТБ (аптечки, вода и пр.)</t>
  </si>
  <si>
    <t>Итого Ст. 2.17.4 Материалы по ОТ и ТБ (аптечки, вода и пр.):</t>
  </si>
  <si>
    <t>Поставка знаков безопасности</t>
  </si>
  <si>
    <t>Соответствие Межгосударственному стандарту ГОСТ 12.4.026-2015 "Системы стандартов безопасности труда. Цвета сигнальные, знаки безопасности и разметка сигнальная. Назначение и правила применения. Общие технические требования и характеристики. Методы испытаний"</t>
  </si>
  <si>
    <t>22.29</t>
  </si>
  <si>
    <t>22.29.22</t>
  </si>
  <si>
    <t>Поставка оборудования, проведение монтажных и пуско-наладочных работ системы видеонаблюдения на территории парка ГСМ в с. Саранпауль Березовского района ХМАО-Югры</t>
  </si>
  <si>
    <t>Поставка запасных частей для двигателей Cummins, Doosan, Scania</t>
  </si>
  <si>
    <t>Поставка строительных материалов</t>
  </si>
  <si>
    <t>46.73</t>
  </si>
  <si>
    <t>46.73.16.000</t>
  </si>
  <si>
    <t>Поставка теплообменников</t>
  </si>
  <si>
    <t>27.32</t>
  </si>
  <si>
    <t>Поставка запасных частей для дизель-генераторных установок Cummins</t>
  </si>
  <si>
    <t>Ст. 2.15.7. Услуги хранения ГСМ</t>
  </si>
  <si>
    <t>Итого Ст. 2.15.7. Услуги хранения ГСМ:</t>
  </si>
  <si>
    <t>Ст. 2.15.10  Услуги по охране окружающей среды</t>
  </si>
  <si>
    <t>Итого Ст. 2.15.10  Услуги по охране окружающей среды:</t>
  </si>
  <si>
    <t>Ст. 2.17.2. Расходы на охрану труда</t>
  </si>
  <si>
    <t>Итого Ст. 2.17.2. Расходы на охрану труда:</t>
  </si>
  <si>
    <t>Поставка дизель-генераторной установки 200 кВт в блок контейнере</t>
  </si>
  <si>
    <t>27.11.31.000</t>
  </si>
  <si>
    <t>L_ПРХМр-132</t>
  </si>
  <si>
    <t>План на 2022 г.</t>
  </si>
  <si>
    <t>Ст. 2.15.8. Услуги по проведению обследований, экспертизы</t>
  </si>
  <si>
    <t>Оказание услуг по техническому освидетельствованию электросетевого имущества</t>
  </si>
  <si>
    <t>71.20</t>
  </si>
  <si>
    <t>71.20.13</t>
  </si>
  <si>
    <t>Итого Ст. 2.15.8. Услуги по проведению обследований, экспертизы:</t>
  </si>
  <si>
    <t>52.10.71</t>
  </si>
  <si>
    <t>Прием, отпуск и хранение дизельного топлива в с. Няксимволь</t>
  </si>
  <si>
    <t>ГОСТ 1510-84</t>
  </si>
  <si>
    <t>Тонна</t>
  </si>
  <si>
    <t>с. Няксимволь</t>
  </si>
  <si>
    <t>июнь 2022 г.</t>
  </si>
  <si>
    <t>19.20.29.172</t>
  </si>
  <si>
    <t>Поставка трансформаторного масла ГК</t>
  </si>
  <si>
    <t>Товар должен соответствовать требованиям нормативных документов, ГОСТ Р 54331-2011 (МЭК, 60296:2003) ГОСТ 13950</t>
  </si>
  <si>
    <t>84.25.9</t>
  </si>
  <si>
    <t>84.25.19.190</t>
  </si>
  <si>
    <t>Оказание услуг по обслуживанию объектов профессиональной аварийно-спасательной службой с целью обеспечения готовности организации к действиям по локализации и ликвидации последствий аварий на объектах АО «Юграэнерго» с предоставлением Плана предупреждения и ликвидации разливов нефти и нефтепродуктов, организацией и проведением комплексного учения.</t>
  </si>
  <si>
    <t>Наличие свидетельства об аттестации на право ведения аварийно-спасательных работ в соответствии с ст.12. Федерального закона №151-ФЗ от 22.08.95г. «Об аварийно-спасательных службах и статусе спасателей»</t>
  </si>
  <si>
    <t>71.20.7</t>
  </si>
  <si>
    <t>71.20.19.130</t>
  </si>
  <si>
    <t>Оказание услуг по проведению специальной оценки условий труда</t>
  </si>
  <si>
    <t>Вид деятельности по проведению СОУТ; Наличие актредитованной испытательной лаборатории;  Наличие не менее пяти работников имеющих сертификат эксперта; Регистрация в реестре организаций, проводящих СОУТ. Части 1, 3 статьи 19 Федерального закона № 426-ФЗ от 28.12.2013г.</t>
  </si>
  <si>
    <t>3 квартал 2023 г.</t>
  </si>
  <si>
    <t>42.22.22.140</t>
  </si>
  <si>
    <t>Выполнение работ по капитальному ремонту сетей электроснабжения 0,4 кВ в с.Саранпауль Березовского района (ВЛ-0,4 кВ от ТП №№7;12;17)</t>
  </si>
  <si>
    <t>1. Членство в СРО.
2. Опыт работ.
3. Наличие строительной техники и оборудования.</t>
  </si>
  <si>
    <t>43.21</t>
  </si>
  <si>
    <t>43.21.10.210</t>
  </si>
  <si>
    <t>Выполнение монтажных и пуско-наладочных работ по объекту: «АИИС УЭ 2 уровня (установка комплектов базовых станций на ДЭС) д.Анеева, д.Кимкъясуй, с.Ломбовож, с.Няксимволь, с.Саранпауль, д.Сартынья, п.Сосьва Березовского района»</t>
  </si>
  <si>
    <t>Выполнение монтажных и пуско-наладочных работ по объекту: «АИИС УЭ 2 уровня (установка комплектов базовых станций)  п. Сосьва, с. Няксимволь, п. Саранпауль Березовского района»</t>
  </si>
  <si>
    <t>Идентификатор L_ПСБер-105</t>
  </si>
  <si>
    <t>Идентификатор L_ПСБер-099</t>
  </si>
  <si>
    <t>42.22</t>
  </si>
  <si>
    <t>42.22.13.100</t>
  </si>
  <si>
    <t>Выполнение строительно-монтажных работ по объекту «Переустройство ДЭС-0,4 кВ в c. Няксимволь Березовского района»</t>
  </si>
  <si>
    <t>Идентификатор H_СГБер-011</t>
  </si>
  <si>
    <t>Выполнение строительно-монтажных работ по объекту «Переустройство ДЭС-0,4 кВ в д.Анеева Березовского района. 2 этап»</t>
  </si>
  <si>
    <t>д. Анеева</t>
  </si>
  <si>
    <t>Идентификатор L_СГБер-110</t>
  </si>
  <si>
    <t>январь 2022 г.</t>
  </si>
  <si>
    <t>Выполнение строительно-монтажных работ по объекту «Переустройство ДЭС-0,4 кВ в д.Кимкьясуй Березовского района»</t>
  </si>
  <si>
    <t>д. Кимкьясуй</t>
  </si>
  <si>
    <t>Идентификатор L_СГБер-108</t>
  </si>
  <si>
    <t>Выполнение строительно-монтажных работ по объекту «Переустройство ДЭС-0,4 кВ в д.Ломбовож Березовского района»</t>
  </si>
  <si>
    <t>с. Ломбовож</t>
  </si>
  <si>
    <t>Идентификатор L_СГБер-107</t>
  </si>
  <si>
    <t>Выполнение строительно-монтажных работ по объекту «Переустройство ДЭС-0,4 кВ в д.Сартынья Березовского района»</t>
  </si>
  <si>
    <t>д. Сартынья</t>
  </si>
  <si>
    <t>Идентификатор L_СГБер-109</t>
  </si>
  <si>
    <t>Выполнение строительно-монтажных работ по объекту «Переустройство ДЭС-0,4 кВ в п. Сосьва Березовского района» 4 этап.</t>
  </si>
  <si>
    <t>п. Сосьва</t>
  </si>
  <si>
    <t>Идентификатор J_СГБер-066</t>
  </si>
  <si>
    <t>Выполнение строительно-монтажных работ по объекту «Переустройство ДЭС-0,4 кВ в с.Саранпауль Березовского района»</t>
  </si>
  <si>
    <t>Идентификатор L_СГБер-106</t>
  </si>
  <si>
    <t>42.22.22.110</t>
  </si>
  <si>
    <t>Выполнение строительно-монтажных работ по объекту «Сети электроснабжения 10-0,4 кВ, КТП-0,4/10 кВ и РУ-0,4 кВ от ДЭС в с.Саранпауль Березовского района»</t>
  </si>
  <si>
    <t>Идентификатор I_ССБер-039</t>
  </si>
  <si>
    <t>27.11.13</t>
  </si>
  <si>
    <t>27.11.43.000</t>
  </si>
  <si>
    <t>Поставка КТП №11, №17 на объект: «Сети электроснабжения 10-0,4 кВ, КТП-0,4/10 кВ и РУ-0,4 кВ от ДЭС в с.Саранпауль Березовского района»</t>
  </si>
  <si>
    <t>Товар должен соответствовать заявленным характеристикам, удовлетворять требованиям ГОСТ, ТУ, соответствовать каталожному номеру (артикул). 
Гарантии на весь объем поставляемых товаров определяются гарантийным сроком установленным заводом изготовителем.</t>
  </si>
  <si>
    <t>2</t>
  </si>
  <si>
    <t>Оказание услуг по доставке железобетонных изделий</t>
  </si>
  <si>
    <t>Наличие техники и оборудования необходимого для перевозки материалов (баржи грузоподъемностью 300 т, автомобили грузоподъемностью 15 т, краны грузоподъемностью 25 т).</t>
  </si>
  <si>
    <t>Идентификатор H_СГБел-005</t>
  </si>
  <si>
    <t>Товар должен соответствовать требованиям нормативных документов, ГОСТ 24334-80 и ГОСТ 13781.0-86</t>
  </si>
  <si>
    <t>Идентификатор L_СГХМр-123</t>
  </si>
  <si>
    <t>Приобретение приборов учета</t>
  </si>
  <si>
    <t>L_ПСХМр-101</t>
  </si>
  <si>
    <t>Оказание услуг по разработке проектно-нормативной документации
в области охраны окружающей среды:
Деклараций о воздействии на окружающую среду и Мероприятий по уменьшению выбросов вредных загрязняющих веществ в атмосферный воздух в период неблагоприятных метеорологических условий (НМУ)</t>
  </si>
  <si>
    <t>Опыт оказания аналогичных услуг (подтверждается списком разработанных проектов ПДВ, НМУ), с указанием организаций-заказчиков проектов, за период с 2015-2021г.</t>
  </si>
  <si>
    <t>Поставка кабельно-проводниковой продукции (кабель, концевые муфты и наконечники)</t>
  </si>
  <si>
    <t>Ст. 2.6. Капитальный ремонт подрядными организациями</t>
  </si>
  <si>
    <t>август 23 г.</t>
  </si>
  <si>
    <t>Поставка запасных частей</t>
  </si>
  <si>
    <t>Поставка металлопроката</t>
  </si>
  <si>
    <t>Поставка двигателя</t>
  </si>
  <si>
    <t>Поставка металлорукавов</t>
  </si>
  <si>
    <t>ГОСТ Р 33259</t>
  </si>
  <si>
    <t>шт</t>
  </si>
  <si>
    <t>ноябрь</t>
  </si>
  <si>
    <t>Выполнение комплекса работ по определению и согласованию границ охранных зон объектов электросетевого хозяйства АО «Юграэнерго» расположенных в Белоярском, Березовском, Кондинском, Нижневартовском, Сургутском и Ханты-Мансийском районах ХМАО-Югры</t>
  </si>
  <si>
    <t xml:space="preserve">1. Участник должен иметь не менее 2-х специалистов для организации работ по составлению карт (планов) границ охранных зон ЛЭП и ТП  с предоставлением квалификационного аттестата кадастрового инженера и документ подтверждающий  членство в СРО, аттестат и членство в СРО </t>
  </si>
  <si>
    <t>Ст. 2.15.8 Услуги по проведениюобследований, экспертизы</t>
  </si>
  <si>
    <t xml:space="preserve">Оказание услуг по техническому обследованию когенерационной установки Tedom Cento T-150S в д. Согом  </t>
  </si>
  <si>
    <t>Итого Ст. 2.15.8 Услуги по проведениюобследований, экспертизы:</t>
  </si>
  <si>
    <t>Поставка блок-контейнера</t>
  </si>
  <si>
    <t>Поставка контроллера</t>
  </si>
  <si>
    <t>Ст. 2.4.1. Топливо для производства (дизтопливо)</t>
  </si>
  <si>
    <t>Итого Ст. 2.4.1. Топливо для производства (дизтопливо):</t>
  </si>
  <si>
    <t>д. Согом</t>
  </si>
  <si>
    <t>71.20.19.140</t>
  </si>
  <si>
    <t>27.33</t>
  </si>
  <si>
    <t>27.33.13.161</t>
  </si>
  <si>
    <t>25.11.10.000</t>
  </si>
  <si>
    <t>22.19.3</t>
  </si>
  <si>
    <t>22.19.30.136</t>
  </si>
  <si>
    <t>25.11.23</t>
  </si>
  <si>
    <t>J_ПРКон-058</t>
  </si>
  <si>
    <t>Оказание услуг по перевалке дизельного топлива из железнодорожных цистерн</t>
  </si>
  <si>
    <t>Генеральный директор _______________________________ А.В. Ахметшин</t>
  </si>
  <si>
    <t>Поставка силового генератора
Stamford</t>
  </si>
  <si>
    <t>Поставка запасных частей и расходных материалов для ДГУ</t>
  </si>
  <si>
    <t>Поставка запасных частей и материалов для электрооборудования ДЭС</t>
  </si>
  <si>
    <t>Поставка материалов для электрооборудования</t>
  </si>
  <si>
    <t>L_СГБел-112
L_СГХМр-125</t>
  </si>
  <si>
    <t>28.29.12</t>
  </si>
  <si>
    <t>28.29.12.152</t>
  </si>
  <si>
    <t>Поставка фильтра газоотделительного ФГУ-65-1.6</t>
  </si>
  <si>
    <t>ГОСТ 28338-89</t>
  </si>
  <si>
    <t xml:space="preserve">  г. Ханты-Мансийск</t>
  </si>
  <si>
    <t>L_ПРХМр - 131</t>
  </si>
  <si>
    <t>J_ПСБер-049 J_ПСБел-051</t>
  </si>
  <si>
    <t>37</t>
  </si>
  <si>
    <t>25.29</t>
  </si>
  <si>
    <t>25.29.11.111</t>
  </si>
  <si>
    <t>п. г. т. Приобье</t>
  </si>
  <si>
    <t>71.20.62</t>
  </si>
  <si>
    <t>71.20.19.190</t>
  </si>
  <si>
    <t>H_СГБел-005
L_СГБел-112
L_СГХМр-125</t>
  </si>
  <si>
    <t>H_СГБел-005
L_СГХМр-125</t>
  </si>
  <si>
    <t>I_ССБер-039</t>
  </si>
  <si>
    <r>
      <t>Поставка резервуаров горизонтальных стальных (РГСН-50 м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</si>
  <si>
    <t xml:space="preserve"> Ст. 2.6. «Капитальный ремонт подрядными организациями»</t>
  </si>
  <si>
    <t>Оказание услуг по техническому обследованию и оценке технического состояния строительных конструкций арочного сооружения, располагающегося на территории ДЭС с. Саранпауль Березовского района</t>
  </si>
  <si>
    <t>Итого  Ст. 2.6. «Капитальный ремонт подрядными организациями»:</t>
  </si>
  <si>
    <t>86.21.10.110</t>
  </si>
  <si>
    <t>декабрь 2022 г.</t>
  </si>
  <si>
    <t>Оказание услуг по проведению периодических медицинских осмотров и обязательных психиатрических  освидетельствований</t>
  </si>
  <si>
    <t>Итого Ст. 2.17.1 Медосмотры:</t>
  </si>
  <si>
    <t>62.01.29.000</t>
  </si>
  <si>
    <t>63.11.11.000</t>
  </si>
  <si>
    <t>АСУ</t>
  </si>
  <si>
    <t xml:space="preserve">п.г.т. Междуреченский </t>
  </si>
  <si>
    <t xml:space="preserve">Закупка у единственного поставщика </t>
  </si>
  <si>
    <t xml:space="preserve">Кондинский район ХМАО-Югры </t>
  </si>
  <si>
    <t xml:space="preserve"> ХМАО-Югра</t>
  </si>
  <si>
    <t>8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</si>
  <si>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 и среднего предпринимательства, составляет
136 282 633,18 рублей (37,71 % в стоимостном выражении)</t>
  </si>
  <si>
    <t>Поставка КТП №1, №12, № 21 на объект: «Сети электроснабжения 10-0,4 кВ, КТП-0,4/10 кВ и РУ-0,4 кВ от ДЭС в с.Саранпауль Березовского района»</t>
  </si>
  <si>
    <t xml:space="preserve">Поставка приборов учета на объект «Установка приборов учета электрической энергии (внедрение АИИС УЭ) д.Нумто Белоярского района и д.Сартынья Березовского района» </t>
  </si>
  <si>
    <t>Ст. 2.4.8. Материалы для кап. ремонта хоз. способом</t>
  </si>
  <si>
    <t>Итого Ст. 2.4.8. Материалы для кап. ремонта хоз. способом:</t>
  </si>
  <si>
    <t>28.11.13.190</t>
  </si>
  <si>
    <t>Поставка железобетонных изделий</t>
  </si>
  <si>
    <r>
      <t>Поставка резервуаров горизонтальных стальных (РГСН-50 м</t>
    </r>
    <r>
      <rPr>
        <vertAlign val="superscript"/>
        <sz val="10"/>
        <rFont val="Calibri"/>
        <family val="2"/>
        <charset val="204"/>
        <scheme val="minor"/>
      </rPr>
      <t>3</t>
    </r>
    <r>
      <rPr>
        <sz val="10"/>
        <rFont val="Calibri"/>
        <family val="2"/>
        <scheme val="minor"/>
      </rPr>
      <t>)</t>
    </r>
  </si>
  <si>
    <t>Товар должен быть новым, не бывшим в эксплуатации, год выпуска не ранее 2021 г.</t>
  </si>
  <si>
    <t xml:space="preserve">д. Согом </t>
  </si>
  <si>
    <t>L_СГХМр-125</t>
  </si>
  <si>
    <t>L_СГБел-112
K_ПРБел-091
L_ПРКон-134
L_СГХМр-125
H_СГБер-011</t>
  </si>
  <si>
    <t>L_СГБел-112</t>
  </si>
  <si>
    <t>Товар должен соответствовать заявленным характеристикам, удовлетворять требованиям ГОСТ, ТУ, соответствовать каталожному номеру (артикул). Гарантии на весь объем поставляемых товаров определяются гарантийным сроком установленным заводом изготовителем.</t>
  </si>
  <si>
    <t>апрель 2022 г.</t>
  </si>
  <si>
    <t>Совокупный  годовой  объем  планируемых  закупок  товаров  (работ,  услуг) составляет 372 009 104,58 рублей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</si>
  <si>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 и среднего предпринимательства, составляет
140 156 656,98 рублей (37,68 % в стоимостном выражении)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</si>
</sst>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Helv"/>
    </font>
    <font>
      <sz val="10"/>
      <name val="Arial Cyr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color theme="1"/>
      <name val="Times New Roman"/>
      <family val="1"/>
      <charset val="204"/>
    </font>
    <font>
      <vertAlign val="superscript"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19" fillId="0" borderId="0"/>
  </cellStyleXfs>
  <cellXfs count="311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8" fillId="0" borderId="1" xfId="3" applyNumberFormat="1" applyFont="1" applyFill="1" applyBorder="1" applyAlignment="1">
      <alignment horizontal="center" vertical="center" wrapText="1"/>
    </xf>
    <xf numFmtId="4" fontId="12" fillId="2" borderId="1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4" fontId="13" fillId="0" borderId="1" xfId="3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" fontId="13" fillId="0" borderId="1" xfId="4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1" fillId="0" borderId="1" xfId="0" applyFont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/>
    <xf numFmtId="49" fontId="13" fillId="3" borderId="1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" fontId="15" fillId="0" borderId="1" xfId="3" applyNumberFormat="1" applyFont="1" applyFill="1" applyBorder="1" applyAlignment="1">
      <alignment horizontal="center" vertical="center" wrapText="1"/>
    </xf>
    <xf numFmtId="1" fontId="15" fillId="0" borderId="1" xfId="4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" fontId="13" fillId="0" borderId="1" xfId="0" applyNumberFormat="1" applyFont="1" applyFill="1" applyBorder="1" applyAlignment="1">
      <alignment horizontal="center" vertical="center" wrapText="1"/>
    </xf>
    <xf numFmtId="4" fontId="21" fillId="2" borderId="1" xfId="3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textRotation="90" wrapText="1"/>
    </xf>
    <xf numFmtId="49" fontId="17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23" fillId="2" borderId="1" xfId="3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49" fontId="13" fillId="0" borderId="4" xfId="2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0" xfId="0" applyNumberFormat="1" applyFont="1"/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4" fontId="8" fillId="3" borderId="1" xfId="3" applyNumberFormat="1" applyFont="1" applyFill="1" applyBorder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3" borderId="0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1" fontId="8" fillId="0" borderId="1" xfId="4" applyNumberFormat="1" applyFont="1" applyBorder="1" applyAlignment="1">
      <alignment horizontal="center" vertical="center" wrapText="1"/>
    </xf>
    <xf numFmtId="1" fontId="8" fillId="3" borderId="1" xfId="4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" fontId="15" fillId="2" borderId="1" xfId="4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4" fontId="12" fillId="0" borderId="1" xfId="3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49" fontId="13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49" fontId="8" fillId="0" borderId="1" xfId="0" applyNumberFormat="1" applyFont="1" applyBorder="1" applyAlignment="1">
      <alignment horizontal="center" vertical="center"/>
    </xf>
    <xf numFmtId="14" fontId="8" fillId="0" borderId="1" xfId="3" applyNumberFormat="1" applyFont="1" applyFill="1" applyBorder="1" applyAlignment="1">
      <alignment horizontal="center" vertical="center" wrapText="1"/>
    </xf>
    <xf numFmtId="49" fontId="13" fillId="0" borderId="1" xfId="4" applyNumberFormat="1" applyFont="1" applyFill="1" applyBorder="1" applyAlignment="1">
      <alignment horizontal="center" vertical="center" wrapText="1"/>
    </xf>
    <xf numFmtId="49" fontId="13" fillId="0" borderId="1" xfId="2" applyNumberFormat="1" applyFont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5" fillId="0" borderId="4" xfId="3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" fontId="15" fillId="0" borderId="4" xfId="3" applyNumberFormat="1" applyFont="1" applyFill="1" applyBorder="1" applyAlignment="1">
      <alignment horizontal="center" vertical="center" wrapText="1"/>
    </xf>
    <xf numFmtId="1" fontId="15" fillId="0" borderId="4" xfId="4" applyNumberFormat="1" applyFont="1" applyFill="1" applyBorder="1" applyAlignment="1">
      <alignment horizontal="center" vertical="center" wrapText="1"/>
    </xf>
    <xf numFmtId="1" fontId="15" fillId="2" borderId="4" xfId="4" applyNumberFormat="1" applyFont="1" applyFill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3" fillId="3" borderId="1" xfId="3" applyNumberFormat="1" applyFont="1" applyFill="1" applyBorder="1" applyAlignment="1">
      <alignment horizontal="center" vertical="center" wrapText="1"/>
    </xf>
    <xf numFmtId="1" fontId="13" fillId="3" borderId="1" xfId="4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" fontId="13" fillId="0" borderId="1" xfId="3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1" fontId="15" fillId="0" borderId="2" xfId="4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22" fillId="2" borderId="1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textRotation="90" wrapText="1"/>
    </xf>
    <xf numFmtId="0" fontId="18" fillId="0" borderId="5" xfId="0" applyFont="1" applyBorder="1" applyAlignment="1">
      <alignment textRotation="90" wrapText="1"/>
    </xf>
    <xf numFmtId="3" fontId="1" fillId="0" borderId="2" xfId="0" applyNumberFormat="1" applyFont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1" fontId="15" fillId="0" borderId="9" xfId="4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22" fillId="2" borderId="6" xfId="0" applyFont="1" applyFill="1" applyBorder="1" applyAlignment="1">
      <alignment horizontal="right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16" fillId="0" borderId="2" xfId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" fillId="0" borderId="5" xfId="0" applyFont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1" fontId="13" fillId="0" borderId="2" xfId="4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1" fillId="0" borderId="6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0" fillId="4" borderId="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right" vertical="center" wrapText="1"/>
    </xf>
    <xf numFmtId="0" fontId="20" fillId="0" borderId="3" xfId="0" applyFont="1" applyFill="1" applyBorder="1" applyAlignment="1">
      <alignment horizontal="right" vertical="center" wrapText="1"/>
    </xf>
    <xf numFmtId="49" fontId="8" fillId="0" borderId="2" xfId="2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7" xfId="0" applyFont="1" applyBorder="1" applyAlignment="1">
      <alignment textRotation="90" wrapText="1"/>
    </xf>
    <xf numFmtId="0" fontId="7" fillId="0" borderId="5" xfId="0" applyFont="1" applyBorder="1" applyAlignment="1">
      <alignment textRotation="90" wrapText="1"/>
    </xf>
    <xf numFmtId="0" fontId="7" fillId="0" borderId="7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3" xfId="5"/>
    <cellStyle name="Обычный 4" xfId="3"/>
    <cellStyle name="Обычный_Лист1" xfId="2"/>
    <cellStyle name="Стиль 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ugra-energo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ugra-energo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ffice@ugra-energo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office@ugra-energo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office@ugra-energ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6"/>
  <sheetViews>
    <sheetView zoomScale="70" zoomScaleNormal="70" workbookViewId="0">
      <selection activeCell="L166" sqref="A3:U166"/>
    </sheetView>
  </sheetViews>
  <sheetFormatPr defaultRowHeight="12.75" x14ac:dyDescent="0.2"/>
  <cols>
    <col min="1" max="1" width="6.28515625" style="33" customWidth="1"/>
    <col min="2" max="2" width="12" style="33" customWidth="1"/>
    <col min="3" max="3" width="14" style="33" customWidth="1"/>
    <col min="4" max="4" width="25.7109375" style="33" customWidth="1"/>
    <col min="5" max="5" width="22.7109375" style="33" customWidth="1"/>
    <col min="6" max="6" width="6.85546875" style="33" customWidth="1"/>
    <col min="7" max="7" width="9.7109375" style="33" customWidth="1"/>
    <col min="8" max="8" width="11.140625" style="33" customWidth="1"/>
    <col min="9" max="9" width="16" style="33" customWidth="1"/>
    <col min="10" max="10" width="15" style="33" customWidth="1"/>
    <col min="11" max="11" width="18.28515625" style="33" customWidth="1"/>
    <col min="12" max="12" width="16.7109375" style="33" customWidth="1"/>
    <col min="13" max="13" width="16.85546875" style="33" customWidth="1"/>
    <col min="14" max="14" width="16.7109375" style="33" customWidth="1"/>
    <col min="15" max="15" width="18" style="33" customWidth="1"/>
    <col min="16" max="16" width="13.140625" style="33" customWidth="1"/>
    <col min="17" max="17" width="20.42578125" style="33" customWidth="1"/>
    <col min="18" max="18" width="14.85546875" style="33" customWidth="1"/>
    <col min="19" max="19" width="10.5703125" style="33" customWidth="1"/>
    <col min="20" max="20" width="8.85546875" style="33" customWidth="1"/>
    <col min="21" max="21" width="43.42578125" style="33" customWidth="1"/>
    <col min="22" max="22" width="14" style="40" hidden="1" customWidth="1"/>
    <col min="23" max="23" width="13.42578125" style="33" hidden="1" customWidth="1"/>
    <col min="24" max="24" width="14.7109375" style="33" hidden="1" customWidth="1"/>
    <col min="25" max="25" width="15.42578125" style="33" customWidth="1"/>
    <col min="26" max="26" width="9.140625" style="33" customWidth="1"/>
    <col min="27" max="27" width="14" style="33" bestFit="1" customWidth="1"/>
    <col min="28" max="16384" width="9.140625" style="33"/>
  </cols>
  <sheetData>
    <row r="1" spans="1:27" x14ac:dyDescent="0.2">
      <c r="N1" s="33" t="s">
        <v>51</v>
      </c>
    </row>
    <row r="3" spans="1:27" x14ac:dyDescent="0.2">
      <c r="F3" s="241" t="s">
        <v>159</v>
      </c>
      <c r="G3" s="241"/>
      <c r="H3" s="241"/>
      <c r="I3" s="241"/>
      <c r="L3" s="241" t="s">
        <v>72</v>
      </c>
      <c r="M3" s="241"/>
      <c r="N3" s="241"/>
      <c r="O3" s="241"/>
    </row>
    <row r="4" spans="1:27" x14ac:dyDescent="0.2">
      <c r="F4" s="241"/>
      <c r="G4" s="241"/>
      <c r="H4" s="241"/>
      <c r="I4" s="241"/>
      <c r="L4" s="241"/>
      <c r="M4" s="241"/>
      <c r="N4" s="241"/>
      <c r="O4" s="241"/>
      <c r="R4" s="33" t="s">
        <v>51</v>
      </c>
    </row>
    <row r="5" spans="1:27" ht="19.5" customHeight="1" x14ac:dyDescent="0.2">
      <c r="F5" s="241"/>
      <c r="G5" s="241"/>
      <c r="H5" s="241"/>
      <c r="I5" s="241"/>
      <c r="L5" s="241"/>
      <c r="M5" s="241"/>
      <c r="N5" s="241"/>
      <c r="O5" s="241"/>
    </row>
    <row r="7" spans="1:27" ht="56.25" customHeight="1" x14ac:dyDescent="0.2">
      <c r="A7" s="231" t="s">
        <v>25</v>
      </c>
      <c r="B7" s="210"/>
      <c r="C7" s="220"/>
      <c r="D7" s="231" t="s">
        <v>26</v>
      </c>
      <c r="E7" s="220"/>
      <c r="K7" s="33" t="s">
        <v>366</v>
      </c>
      <c r="L7" s="33" t="s">
        <v>51</v>
      </c>
      <c r="M7" s="33" t="s">
        <v>51</v>
      </c>
      <c r="N7" s="33" t="s">
        <v>71</v>
      </c>
      <c r="O7" s="33" t="s">
        <v>71</v>
      </c>
      <c r="Q7" s="33" t="s">
        <v>71</v>
      </c>
    </row>
    <row r="8" spans="1:27" ht="34.5" customHeight="1" x14ac:dyDescent="0.2">
      <c r="A8" s="231" t="s">
        <v>27</v>
      </c>
      <c r="B8" s="210"/>
      <c r="C8" s="220"/>
      <c r="D8" s="231" t="s">
        <v>28</v>
      </c>
      <c r="E8" s="220"/>
      <c r="J8" s="33" t="s">
        <v>51</v>
      </c>
      <c r="K8" s="33" t="s">
        <v>71</v>
      </c>
      <c r="L8" s="33" t="s">
        <v>71</v>
      </c>
      <c r="M8" s="33" t="s">
        <v>366</v>
      </c>
      <c r="O8" s="33" t="s">
        <v>51</v>
      </c>
      <c r="R8" s="33" t="s">
        <v>51</v>
      </c>
    </row>
    <row r="9" spans="1:27" ht="12.75" customHeight="1" x14ac:dyDescent="0.2">
      <c r="A9" s="231" t="s">
        <v>27</v>
      </c>
      <c r="B9" s="210"/>
      <c r="C9" s="220"/>
      <c r="D9" s="231" t="s">
        <v>30</v>
      </c>
      <c r="E9" s="220"/>
      <c r="M9" s="33" t="s">
        <v>51</v>
      </c>
    </row>
    <row r="10" spans="1:27" x14ac:dyDescent="0.2">
      <c r="A10" s="231" t="s">
        <v>31</v>
      </c>
      <c r="B10" s="210"/>
      <c r="C10" s="220"/>
      <c r="D10" s="247" t="s">
        <v>32</v>
      </c>
      <c r="E10" s="220"/>
    </row>
    <row r="11" spans="1:27" x14ac:dyDescent="0.2">
      <c r="A11" s="231" t="s">
        <v>33</v>
      </c>
      <c r="B11" s="210"/>
      <c r="C11" s="220"/>
      <c r="D11" s="231">
        <v>8601029263</v>
      </c>
      <c r="E11" s="220"/>
    </row>
    <row r="12" spans="1:27" x14ac:dyDescent="0.2">
      <c r="A12" s="231" t="s">
        <v>34</v>
      </c>
      <c r="B12" s="210"/>
      <c r="C12" s="220"/>
      <c r="D12" s="231">
        <v>860101001</v>
      </c>
      <c r="E12" s="220"/>
    </row>
    <row r="13" spans="1:27" x14ac:dyDescent="0.2">
      <c r="A13" s="231" t="s">
        <v>35</v>
      </c>
      <c r="B13" s="210"/>
      <c r="C13" s="220"/>
      <c r="D13" s="234">
        <v>71131000000</v>
      </c>
      <c r="E13" s="220"/>
    </row>
    <row r="15" spans="1:27" x14ac:dyDescent="0.2">
      <c r="A15" s="224" t="s">
        <v>0</v>
      </c>
      <c r="B15" s="226" t="s">
        <v>1</v>
      </c>
      <c r="C15" s="226" t="s">
        <v>2</v>
      </c>
      <c r="D15" s="222" t="s">
        <v>24</v>
      </c>
      <c r="E15" s="229"/>
      <c r="F15" s="229"/>
      <c r="G15" s="229"/>
      <c r="H15" s="229"/>
      <c r="I15" s="229"/>
      <c r="J15" s="229"/>
      <c r="K15" s="229"/>
      <c r="L15" s="229"/>
      <c r="M15" s="223"/>
      <c r="N15" s="226" t="s">
        <v>15</v>
      </c>
      <c r="O15" s="226" t="s">
        <v>16</v>
      </c>
      <c r="P15" s="226" t="s">
        <v>18</v>
      </c>
      <c r="Q15" s="226" t="s">
        <v>177</v>
      </c>
      <c r="R15" s="226" t="s">
        <v>20</v>
      </c>
      <c r="S15" s="226" t="s">
        <v>21</v>
      </c>
      <c r="T15" s="226" t="s">
        <v>178</v>
      </c>
      <c r="U15" s="226" t="s">
        <v>23</v>
      </c>
    </row>
    <row r="16" spans="1:27" ht="73.5" customHeight="1" x14ac:dyDescent="0.2">
      <c r="A16" s="232"/>
      <c r="B16" s="227"/>
      <c r="C16" s="227"/>
      <c r="D16" s="226" t="s">
        <v>3</v>
      </c>
      <c r="E16" s="226" t="s">
        <v>4</v>
      </c>
      <c r="F16" s="222" t="s">
        <v>5</v>
      </c>
      <c r="G16" s="223"/>
      <c r="H16" s="224" t="s">
        <v>8</v>
      </c>
      <c r="I16" s="222" t="s">
        <v>9</v>
      </c>
      <c r="J16" s="223"/>
      <c r="K16" s="226" t="s">
        <v>11</v>
      </c>
      <c r="L16" s="222" t="s">
        <v>12</v>
      </c>
      <c r="M16" s="223"/>
      <c r="N16" s="227"/>
      <c r="O16" s="228"/>
      <c r="P16" s="228"/>
      <c r="Q16" s="227"/>
      <c r="R16" s="227"/>
      <c r="S16" s="227"/>
      <c r="T16" s="227"/>
      <c r="U16" s="227"/>
      <c r="AA16" s="33" t="s">
        <v>51</v>
      </c>
    </row>
    <row r="17" spans="1:24" ht="84" customHeight="1" x14ac:dyDescent="0.2">
      <c r="A17" s="233"/>
      <c r="B17" s="228"/>
      <c r="C17" s="228"/>
      <c r="D17" s="230"/>
      <c r="E17" s="230"/>
      <c r="F17" s="65" t="s">
        <v>6</v>
      </c>
      <c r="G17" s="65" t="s">
        <v>7</v>
      </c>
      <c r="H17" s="225"/>
      <c r="I17" s="65" t="s">
        <v>10</v>
      </c>
      <c r="J17" s="65" t="s">
        <v>7</v>
      </c>
      <c r="K17" s="230"/>
      <c r="L17" s="37" t="s">
        <v>13</v>
      </c>
      <c r="M17" s="37" t="s">
        <v>14</v>
      </c>
      <c r="N17" s="228"/>
      <c r="O17" s="37" t="s">
        <v>17</v>
      </c>
      <c r="P17" s="37" t="s">
        <v>17</v>
      </c>
      <c r="Q17" s="228"/>
      <c r="R17" s="228"/>
      <c r="S17" s="228"/>
      <c r="T17" s="228"/>
      <c r="U17" s="228"/>
    </row>
    <row r="18" spans="1:24" x14ac:dyDescent="0.2">
      <c r="A18" s="85">
        <v>1</v>
      </c>
      <c r="B18" s="85">
        <v>2</v>
      </c>
      <c r="C18" s="85">
        <v>3</v>
      </c>
      <c r="D18" s="85">
        <v>4</v>
      </c>
      <c r="E18" s="85">
        <v>5</v>
      </c>
      <c r="F18" s="85">
        <v>6</v>
      </c>
      <c r="G18" s="85">
        <v>7</v>
      </c>
      <c r="H18" s="85">
        <v>8</v>
      </c>
      <c r="I18" s="85">
        <v>9</v>
      </c>
      <c r="J18" s="85">
        <v>10</v>
      </c>
      <c r="K18" s="85">
        <v>11</v>
      </c>
      <c r="L18" s="85">
        <v>12</v>
      </c>
      <c r="M18" s="85">
        <v>13</v>
      </c>
      <c r="N18" s="85">
        <v>14</v>
      </c>
      <c r="O18" s="85">
        <v>15</v>
      </c>
      <c r="P18" s="85">
        <v>16</v>
      </c>
      <c r="Q18" s="85">
        <v>17</v>
      </c>
      <c r="R18" s="85">
        <v>18</v>
      </c>
      <c r="S18" s="85">
        <v>19</v>
      </c>
      <c r="T18" s="85">
        <v>20</v>
      </c>
      <c r="U18" s="85">
        <v>21</v>
      </c>
    </row>
    <row r="19" spans="1:24" ht="21" customHeight="1" x14ac:dyDescent="0.2">
      <c r="A19" s="211" t="s">
        <v>60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W19" s="80"/>
      <c r="X19" s="80"/>
    </row>
    <row r="20" spans="1:24" ht="114" customHeight="1" x14ac:dyDescent="0.2">
      <c r="A20" s="61">
        <v>1</v>
      </c>
      <c r="B20" s="27" t="s">
        <v>77</v>
      </c>
      <c r="C20" s="27" t="s">
        <v>180</v>
      </c>
      <c r="D20" s="11" t="s">
        <v>174</v>
      </c>
      <c r="E20" s="4" t="s">
        <v>175</v>
      </c>
      <c r="F20" s="31">
        <v>168</v>
      </c>
      <c r="G20" s="25" t="s">
        <v>179</v>
      </c>
      <c r="H20" s="6">
        <v>7688</v>
      </c>
      <c r="I20" s="29">
        <v>71100000000</v>
      </c>
      <c r="J20" s="23" t="s">
        <v>43</v>
      </c>
      <c r="K20" s="14">
        <v>40559341.329999998</v>
      </c>
      <c r="L20" s="9" t="s">
        <v>79</v>
      </c>
      <c r="M20" s="4" t="s">
        <v>176</v>
      </c>
      <c r="N20" s="18" t="s">
        <v>78</v>
      </c>
      <c r="O20" s="37" t="s">
        <v>40</v>
      </c>
      <c r="P20" s="97" t="s">
        <v>40</v>
      </c>
      <c r="Q20" s="67"/>
      <c r="R20" s="37"/>
      <c r="S20" s="37"/>
      <c r="T20" s="37"/>
      <c r="U20" s="61"/>
      <c r="V20" s="40" t="s">
        <v>129</v>
      </c>
      <c r="W20" s="80" t="s">
        <v>134</v>
      </c>
      <c r="X20" s="80" t="s">
        <v>142</v>
      </c>
    </row>
    <row r="21" spans="1:24" ht="50.25" customHeight="1" x14ac:dyDescent="0.2">
      <c r="A21" s="61">
        <v>2</v>
      </c>
      <c r="B21" s="3" t="s">
        <v>181</v>
      </c>
      <c r="C21" s="3" t="s">
        <v>182</v>
      </c>
      <c r="D21" s="11" t="s">
        <v>183</v>
      </c>
      <c r="E21" s="4" t="s">
        <v>184</v>
      </c>
      <c r="F21" s="31">
        <v>168</v>
      </c>
      <c r="G21" s="25" t="s">
        <v>179</v>
      </c>
      <c r="H21" s="26">
        <v>600</v>
      </c>
      <c r="I21" s="29">
        <v>71136000000</v>
      </c>
      <c r="J21" s="23" t="s">
        <v>185</v>
      </c>
      <c r="K21" s="14">
        <v>406000.8</v>
      </c>
      <c r="L21" s="9" t="s">
        <v>79</v>
      </c>
      <c r="M21" s="9" t="s">
        <v>144</v>
      </c>
      <c r="N21" s="16" t="s">
        <v>186</v>
      </c>
      <c r="O21" s="93" t="s">
        <v>187</v>
      </c>
      <c r="P21" s="13" t="s">
        <v>38</v>
      </c>
      <c r="Q21" s="67"/>
      <c r="R21" s="37"/>
      <c r="S21" s="37"/>
      <c r="T21" s="37"/>
      <c r="U21" s="61"/>
      <c r="V21" s="40" t="s">
        <v>129</v>
      </c>
      <c r="W21" s="92" t="s">
        <v>140</v>
      </c>
      <c r="X21" s="92" t="s">
        <v>141</v>
      </c>
    </row>
    <row r="22" spans="1:24" ht="55.5" customHeight="1" x14ac:dyDescent="0.2">
      <c r="A22" s="61">
        <v>3</v>
      </c>
      <c r="B22" s="3" t="s">
        <v>42</v>
      </c>
      <c r="C22" s="3" t="s">
        <v>188</v>
      </c>
      <c r="D22" s="11" t="s">
        <v>189</v>
      </c>
      <c r="E22" s="4" t="s">
        <v>190</v>
      </c>
      <c r="F22" s="31">
        <v>168</v>
      </c>
      <c r="G22" s="25" t="s">
        <v>179</v>
      </c>
      <c r="H22" s="26">
        <v>600</v>
      </c>
      <c r="I22" s="29">
        <v>71136000000</v>
      </c>
      <c r="J22" s="8" t="s">
        <v>185</v>
      </c>
      <c r="K22" s="14">
        <v>285000</v>
      </c>
      <c r="L22" s="9" t="s">
        <v>79</v>
      </c>
      <c r="M22" s="9" t="s">
        <v>144</v>
      </c>
      <c r="N22" s="16" t="s">
        <v>39</v>
      </c>
      <c r="O22" s="93" t="s">
        <v>40</v>
      </c>
      <c r="P22" s="98" t="s">
        <v>40</v>
      </c>
      <c r="Q22" s="67"/>
      <c r="R22" s="37"/>
      <c r="S22" s="37"/>
      <c r="T22" s="37"/>
      <c r="U22" s="61"/>
      <c r="V22" s="40" t="s">
        <v>129</v>
      </c>
      <c r="W22" s="92" t="s">
        <v>140</v>
      </c>
      <c r="X22" s="92" t="s">
        <v>141</v>
      </c>
    </row>
    <row r="23" spans="1:24" ht="21" customHeight="1" x14ac:dyDescent="0.2">
      <c r="A23" s="213" t="s">
        <v>61</v>
      </c>
      <c r="B23" s="218"/>
      <c r="C23" s="218"/>
      <c r="D23" s="218"/>
      <c r="E23" s="218"/>
      <c r="F23" s="218"/>
      <c r="G23" s="218"/>
      <c r="H23" s="218"/>
      <c r="I23" s="218"/>
      <c r="J23" s="219"/>
      <c r="K23" s="63">
        <f>SUM(K20:K22)</f>
        <v>41250342.129999995</v>
      </c>
      <c r="L23" s="209"/>
      <c r="M23" s="210"/>
      <c r="N23" s="210"/>
      <c r="O23" s="210"/>
      <c r="P23" s="220"/>
      <c r="Q23" s="80"/>
      <c r="R23" s="231"/>
      <c r="S23" s="210"/>
      <c r="T23" s="210"/>
      <c r="U23" s="220"/>
      <c r="W23" s="80"/>
      <c r="X23" s="80"/>
    </row>
    <row r="24" spans="1:24" ht="21" customHeight="1" x14ac:dyDescent="0.2">
      <c r="A24" s="211" t="s">
        <v>66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W24" s="80"/>
      <c r="X24" s="80"/>
    </row>
    <row r="25" spans="1:24" ht="47.25" customHeight="1" x14ac:dyDescent="0.2">
      <c r="A25" s="61">
        <v>4</v>
      </c>
      <c r="B25" s="3" t="s">
        <v>46</v>
      </c>
      <c r="C25" s="3" t="s">
        <v>47</v>
      </c>
      <c r="D25" s="11" t="s">
        <v>48</v>
      </c>
      <c r="E25" s="4" t="s">
        <v>281</v>
      </c>
      <c r="F25" s="31">
        <v>166</v>
      </c>
      <c r="G25" s="5" t="s">
        <v>49</v>
      </c>
      <c r="H25" s="6">
        <v>57138</v>
      </c>
      <c r="I25" s="29">
        <v>71100000000</v>
      </c>
      <c r="J25" s="23" t="s">
        <v>43</v>
      </c>
      <c r="K25" s="14">
        <v>10296999</v>
      </c>
      <c r="L25" s="9" t="s">
        <v>79</v>
      </c>
      <c r="M25" s="4" t="s">
        <v>149</v>
      </c>
      <c r="N25" s="16" t="s">
        <v>39</v>
      </c>
      <c r="O25" s="96" t="s">
        <v>40</v>
      </c>
      <c r="P25" s="98" t="s">
        <v>40</v>
      </c>
      <c r="Q25" s="80"/>
      <c r="R25" s="80"/>
      <c r="S25" s="80"/>
      <c r="T25" s="80"/>
      <c r="U25" s="18"/>
      <c r="V25" s="40" t="s">
        <v>157</v>
      </c>
      <c r="W25" s="80" t="s">
        <v>140</v>
      </c>
      <c r="X25" s="80" t="s">
        <v>135</v>
      </c>
    </row>
    <row r="26" spans="1:24" ht="21" customHeight="1" x14ac:dyDescent="0.2">
      <c r="A26" s="213" t="s">
        <v>67</v>
      </c>
      <c r="B26" s="218"/>
      <c r="C26" s="218"/>
      <c r="D26" s="218"/>
      <c r="E26" s="218"/>
      <c r="F26" s="218"/>
      <c r="G26" s="218"/>
      <c r="H26" s="218"/>
      <c r="I26" s="218"/>
      <c r="J26" s="219"/>
      <c r="K26" s="63">
        <f>K25</f>
        <v>10296999</v>
      </c>
      <c r="L26" s="209"/>
      <c r="M26" s="210"/>
      <c r="N26" s="210"/>
      <c r="O26" s="210"/>
      <c r="P26" s="220"/>
      <c r="Q26" s="78"/>
      <c r="R26" s="231"/>
      <c r="S26" s="210"/>
      <c r="T26" s="210"/>
      <c r="U26" s="220"/>
      <c r="W26" s="80"/>
      <c r="X26" s="80"/>
    </row>
    <row r="27" spans="1:24" ht="21" customHeight="1" x14ac:dyDescent="0.2">
      <c r="A27" s="211" t="s">
        <v>352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W27" s="80"/>
      <c r="X27" s="80"/>
    </row>
    <row r="28" spans="1:24" ht="85.5" customHeight="1" x14ac:dyDescent="0.2">
      <c r="A28" s="61">
        <v>5</v>
      </c>
      <c r="B28" s="27" t="s">
        <v>148</v>
      </c>
      <c r="C28" s="27" t="s">
        <v>147</v>
      </c>
      <c r="D28" s="28" t="s">
        <v>384</v>
      </c>
      <c r="E28" s="28" t="s">
        <v>107</v>
      </c>
      <c r="F28" s="32">
        <v>876</v>
      </c>
      <c r="G28" s="25" t="s">
        <v>36</v>
      </c>
      <c r="H28" s="26">
        <v>1</v>
      </c>
      <c r="I28" s="29">
        <v>71131000000</v>
      </c>
      <c r="J28" s="23" t="s">
        <v>41</v>
      </c>
      <c r="K28" s="24">
        <v>3192000.79</v>
      </c>
      <c r="L28" s="23" t="s">
        <v>79</v>
      </c>
      <c r="M28" s="23" t="s">
        <v>149</v>
      </c>
      <c r="N28" s="18" t="s">
        <v>39</v>
      </c>
      <c r="O28" s="18" t="s">
        <v>40</v>
      </c>
      <c r="P28" s="41" t="s">
        <v>40</v>
      </c>
      <c r="Q28" s="80"/>
      <c r="R28" s="80"/>
      <c r="S28" s="80"/>
      <c r="T28" s="80"/>
      <c r="U28" s="18" t="s">
        <v>331</v>
      </c>
      <c r="V28" s="40" t="s">
        <v>131</v>
      </c>
      <c r="W28" s="80" t="s">
        <v>138</v>
      </c>
      <c r="X28" s="80" t="s">
        <v>135</v>
      </c>
    </row>
    <row r="29" spans="1:24" ht="21" customHeight="1" x14ac:dyDescent="0.2">
      <c r="A29" s="216" t="s">
        <v>364</v>
      </c>
      <c r="B29" s="217"/>
      <c r="C29" s="217"/>
      <c r="D29" s="217"/>
      <c r="E29" s="217"/>
      <c r="F29" s="217"/>
      <c r="G29" s="217"/>
      <c r="H29" s="217"/>
      <c r="I29" s="217"/>
      <c r="J29" s="217"/>
      <c r="K29" s="63">
        <f>K28</f>
        <v>3192000.79</v>
      </c>
      <c r="L29" s="209"/>
      <c r="M29" s="210"/>
      <c r="N29" s="210"/>
      <c r="O29" s="210"/>
      <c r="P29" s="220"/>
      <c r="Q29" s="78"/>
      <c r="R29" s="231"/>
      <c r="S29" s="210"/>
      <c r="T29" s="210"/>
      <c r="U29" s="220"/>
      <c r="W29" s="80"/>
      <c r="X29" s="80"/>
    </row>
    <row r="30" spans="1:24" ht="21" customHeight="1" x14ac:dyDescent="0.2">
      <c r="A30" s="235" t="s">
        <v>56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7"/>
      <c r="W30" s="80"/>
      <c r="X30" s="80"/>
    </row>
    <row r="31" spans="1:24" ht="114" customHeight="1" x14ac:dyDescent="0.2">
      <c r="A31" s="18">
        <v>6</v>
      </c>
      <c r="B31" s="27" t="s">
        <v>220</v>
      </c>
      <c r="C31" s="27" t="s">
        <v>221</v>
      </c>
      <c r="D31" s="28" t="s">
        <v>222</v>
      </c>
      <c r="E31" s="28" t="s">
        <v>223</v>
      </c>
      <c r="F31" s="31">
        <v>876</v>
      </c>
      <c r="G31" s="31" t="s">
        <v>224</v>
      </c>
      <c r="H31" s="29">
        <v>1</v>
      </c>
      <c r="I31" s="29">
        <v>71131000000</v>
      </c>
      <c r="J31" s="23" t="s">
        <v>41</v>
      </c>
      <c r="K31" s="24">
        <v>4526000</v>
      </c>
      <c r="L31" s="30" t="s">
        <v>79</v>
      </c>
      <c r="M31" s="30" t="s">
        <v>144</v>
      </c>
      <c r="N31" s="31" t="s">
        <v>78</v>
      </c>
      <c r="O31" s="31" t="s">
        <v>40</v>
      </c>
      <c r="P31" s="31" t="s">
        <v>38</v>
      </c>
      <c r="Q31" s="67"/>
      <c r="R31" s="37"/>
      <c r="S31" s="37"/>
      <c r="T31" s="37"/>
      <c r="U31" s="61"/>
      <c r="V31" s="40" t="s">
        <v>128</v>
      </c>
      <c r="W31" s="80" t="s">
        <v>138</v>
      </c>
      <c r="X31" s="80" t="s">
        <v>136</v>
      </c>
    </row>
    <row r="32" spans="1:24" ht="38.25" customHeight="1" x14ac:dyDescent="0.2">
      <c r="A32" s="18">
        <v>7</v>
      </c>
      <c r="B32" s="27" t="s">
        <v>225</v>
      </c>
      <c r="C32" s="27" t="s">
        <v>226</v>
      </c>
      <c r="D32" s="28" t="s">
        <v>227</v>
      </c>
      <c r="E32" s="28" t="s">
        <v>367</v>
      </c>
      <c r="F32" s="31">
        <v>796</v>
      </c>
      <c r="G32" s="31" t="s">
        <v>45</v>
      </c>
      <c r="H32" s="29">
        <v>1</v>
      </c>
      <c r="I32" s="29">
        <v>71131000000</v>
      </c>
      <c r="J32" s="23" t="s">
        <v>41</v>
      </c>
      <c r="K32" s="24">
        <v>260684.4</v>
      </c>
      <c r="L32" s="30" t="s">
        <v>79</v>
      </c>
      <c r="M32" s="30" t="s">
        <v>144</v>
      </c>
      <c r="N32" s="31" t="s">
        <v>39</v>
      </c>
      <c r="O32" s="32" t="s">
        <v>40</v>
      </c>
      <c r="P32" s="100" t="s">
        <v>40</v>
      </c>
      <c r="Q32" s="67"/>
      <c r="R32" s="37"/>
      <c r="S32" s="37"/>
      <c r="T32" s="37"/>
      <c r="U32" s="61"/>
      <c r="V32" s="40" t="s">
        <v>128</v>
      </c>
      <c r="W32" s="80" t="s">
        <v>134</v>
      </c>
      <c r="X32" s="80" t="s">
        <v>136</v>
      </c>
    </row>
    <row r="33" spans="1:24" ht="112.5" customHeight="1" x14ac:dyDescent="0.2">
      <c r="A33" s="18">
        <v>8</v>
      </c>
      <c r="B33" s="27" t="s">
        <v>228</v>
      </c>
      <c r="C33" s="27" t="s">
        <v>229</v>
      </c>
      <c r="D33" s="28" t="s">
        <v>230</v>
      </c>
      <c r="E33" s="31" t="s">
        <v>231</v>
      </c>
      <c r="F33" s="31">
        <v>876</v>
      </c>
      <c r="G33" s="31" t="s">
        <v>36</v>
      </c>
      <c r="H33" s="29">
        <v>1</v>
      </c>
      <c r="I33" s="29">
        <v>71131000000</v>
      </c>
      <c r="J33" s="23" t="s">
        <v>41</v>
      </c>
      <c r="K33" s="24">
        <v>2221567.6800000002</v>
      </c>
      <c r="L33" s="30" t="s">
        <v>79</v>
      </c>
      <c r="M33" s="30" t="s">
        <v>144</v>
      </c>
      <c r="N33" s="31" t="s">
        <v>39</v>
      </c>
      <c r="O33" s="31" t="s">
        <v>40</v>
      </c>
      <c r="P33" s="101" t="s">
        <v>40</v>
      </c>
      <c r="Q33" s="67"/>
      <c r="R33" s="37"/>
      <c r="S33" s="37"/>
      <c r="T33" s="37"/>
      <c r="U33" s="61"/>
      <c r="V33" s="40" t="s">
        <v>128</v>
      </c>
      <c r="W33" s="80" t="s">
        <v>134</v>
      </c>
      <c r="X33" s="80" t="s">
        <v>136</v>
      </c>
    </row>
    <row r="34" spans="1:24" ht="114.75" customHeight="1" x14ac:dyDescent="0.2">
      <c r="A34" s="18">
        <v>9</v>
      </c>
      <c r="B34" s="27" t="s">
        <v>220</v>
      </c>
      <c r="C34" s="27" t="s">
        <v>221</v>
      </c>
      <c r="D34" s="28" t="s">
        <v>232</v>
      </c>
      <c r="E34" s="28" t="s">
        <v>223</v>
      </c>
      <c r="F34" s="31">
        <v>876</v>
      </c>
      <c r="G34" s="25" t="s">
        <v>36</v>
      </c>
      <c r="H34" s="29">
        <v>1</v>
      </c>
      <c r="I34" s="29">
        <v>71131000000</v>
      </c>
      <c r="J34" s="23" t="s">
        <v>41</v>
      </c>
      <c r="K34" s="24">
        <v>7300000</v>
      </c>
      <c r="L34" s="30" t="s">
        <v>79</v>
      </c>
      <c r="M34" s="30" t="s">
        <v>144</v>
      </c>
      <c r="N34" s="31" t="s">
        <v>78</v>
      </c>
      <c r="O34" s="31" t="s">
        <v>40</v>
      </c>
      <c r="P34" s="31" t="s">
        <v>38</v>
      </c>
      <c r="Q34" s="67"/>
      <c r="R34" s="37"/>
      <c r="S34" s="37"/>
      <c r="T34" s="37"/>
      <c r="U34" s="61"/>
      <c r="V34" s="40" t="s">
        <v>128</v>
      </c>
      <c r="W34" s="80" t="s">
        <v>138</v>
      </c>
      <c r="X34" s="80" t="s">
        <v>136</v>
      </c>
    </row>
    <row r="35" spans="1:24" s="127" customFormat="1" ht="112.5" customHeight="1" x14ac:dyDescent="0.2">
      <c r="A35" s="16">
        <v>10</v>
      </c>
      <c r="B35" s="3" t="s">
        <v>228</v>
      </c>
      <c r="C35" s="3" t="s">
        <v>229</v>
      </c>
      <c r="D35" s="11" t="s">
        <v>332</v>
      </c>
      <c r="E35" s="4" t="s">
        <v>231</v>
      </c>
      <c r="F35" s="4">
        <v>796</v>
      </c>
      <c r="G35" s="4" t="s">
        <v>36</v>
      </c>
      <c r="H35" s="7">
        <v>1</v>
      </c>
      <c r="I35" s="7">
        <v>71131000000</v>
      </c>
      <c r="J35" s="8" t="s">
        <v>41</v>
      </c>
      <c r="K35" s="14">
        <v>2372774.46</v>
      </c>
      <c r="L35" s="9" t="s">
        <v>79</v>
      </c>
      <c r="M35" s="9" t="s">
        <v>144</v>
      </c>
      <c r="N35" s="31" t="s">
        <v>39</v>
      </c>
      <c r="O35" s="4" t="s">
        <v>40</v>
      </c>
      <c r="P35" s="129" t="s">
        <v>40</v>
      </c>
      <c r="Q35" s="128"/>
      <c r="R35" s="2"/>
      <c r="S35" s="2"/>
      <c r="T35" s="2"/>
      <c r="U35" s="16"/>
      <c r="V35" s="126" t="s">
        <v>128</v>
      </c>
      <c r="W35" s="2" t="s">
        <v>134</v>
      </c>
      <c r="X35" s="2" t="s">
        <v>136</v>
      </c>
    </row>
    <row r="36" spans="1:24" s="127" customFormat="1" ht="113.25" customHeight="1" x14ac:dyDescent="0.2">
      <c r="A36" s="16">
        <v>11</v>
      </c>
      <c r="B36" s="3" t="s">
        <v>228</v>
      </c>
      <c r="C36" s="3" t="s">
        <v>229</v>
      </c>
      <c r="D36" s="11" t="s">
        <v>333</v>
      </c>
      <c r="E36" s="4" t="s">
        <v>231</v>
      </c>
      <c r="F36" s="4">
        <v>796</v>
      </c>
      <c r="G36" s="4" t="s">
        <v>36</v>
      </c>
      <c r="H36" s="7">
        <v>1</v>
      </c>
      <c r="I36" s="7">
        <v>71131000000</v>
      </c>
      <c r="J36" s="8" t="s">
        <v>41</v>
      </c>
      <c r="K36" s="14">
        <v>1200000</v>
      </c>
      <c r="L36" s="9" t="s">
        <v>79</v>
      </c>
      <c r="M36" s="9" t="s">
        <v>144</v>
      </c>
      <c r="N36" s="31" t="s">
        <v>39</v>
      </c>
      <c r="O36" s="4" t="s">
        <v>40</v>
      </c>
      <c r="P36" s="129" t="s">
        <v>40</v>
      </c>
      <c r="Q36" s="128"/>
      <c r="R36" s="2"/>
      <c r="S36" s="2"/>
      <c r="T36" s="2"/>
      <c r="U36" s="16"/>
      <c r="V36" s="126" t="s">
        <v>128</v>
      </c>
      <c r="W36" s="2" t="s">
        <v>134</v>
      </c>
      <c r="X36" s="2" t="s">
        <v>136</v>
      </c>
    </row>
    <row r="37" spans="1:24" s="127" customFormat="1" ht="120" customHeight="1" x14ac:dyDescent="0.2">
      <c r="A37" s="16">
        <v>12</v>
      </c>
      <c r="B37" s="3" t="s">
        <v>228</v>
      </c>
      <c r="C37" s="3" t="s">
        <v>229</v>
      </c>
      <c r="D37" s="11" t="s">
        <v>334</v>
      </c>
      <c r="E37" s="4" t="s">
        <v>368</v>
      </c>
      <c r="F37" s="4">
        <v>796</v>
      </c>
      <c r="G37" s="4" t="s">
        <v>36</v>
      </c>
      <c r="H37" s="7">
        <v>1</v>
      </c>
      <c r="I37" s="7">
        <v>71131000000</v>
      </c>
      <c r="J37" s="8" t="s">
        <v>41</v>
      </c>
      <c r="K37" s="14">
        <v>122242.33</v>
      </c>
      <c r="L37" s="9" t="s">
        <v>79</v>
      </c>
      <c r="M37" s="9" t="s">
        <v>144</v>
      </c>
      <c r="N37" s="31" t="s">
        <v>39</v>
      </c>
      <c r="O37" s="4" t="s">
        <v>40</v>
      </c>
      <c r="P37" s="129" t="s">
        <v>40</v>
      </c>
      <c r="Q37" s="128"/>
      <c r="R37" s="2"/>
      <c r="S37" s="2"/>
      <c r="T37" s="2"/>
      <c r="U37" s="16"/>
      <c r="V37" s="126" t="s">
        <v>128</v>
      </c>
      <c r="W37" s="2" t="s">
        <v>134</v>
      </c>
      <c r="X37" s="2" t="s">
        <v>136</v>
      </c>
    </row>
    <row r="38" spans="1:24" s="127" customFormat="1" ht="119.25" customHeight="1" x14ac:dyDescent="0.2">
      <c r="A38" s="16">
        <v>13</v>
      </c>
      <c r="B38" s="3" t="s">
        <v>228</v>
      </c>
      <c r="C38" s="3" t="s">
        <v>229</v>
      </c>
      <c r="D38" s="11" t="s">
        <v>335</v>
      </c>
      <c r="E38" s="4" t="s">
        <v>369</v>
      </c>
      <c r="F38" s="4">
        <v>796</v>
      </c>
      <c r="G38" s="4" t="s">
        <v>36</v>
      </c>
      <c r="H38" s="7">
        <v>1</v>
      </c>
      <c r="I38" s="7">
        <v>71131000000</v>
      </c>
      <c r="J38" s="8" t="s">
        <v>41</v>
      </c>
      <c r="K38" s="14">
        <v>704170.49</v>
      </c>
      <c r="L38" s="9" t="s">
        <v>79</v>
      </c>
      <c r="M38" s="9" t="s">
        <v>144</v>
      </c>
      <c r="N38" s="31" t="s">
        <v>39</v>
      </c>
      <c r="O38" s="4" t="s">
        <v>40</v>
      </c>
      <c r="P38" s="129" t="s">
        <v>40</v>
      </c>
      <c r="Q38" s="128"/>
      <c r="R38" s="2"/>
      <c r="S38" s="2"/>
      <c r="T38" s="2"/>
      <c r="U38" s="16"/>
      <c r="V38" s="126" t="s">
        <v>128</v>
      </c>
      <c r="W38" s="2" t="s">
        <v>134</v>
      </c>
      <c r="X38" s="2" t="s">
        <v>136</v>
      </c>
    </row>
    <row r="39" spans="1:24" s="127" customFormat="1" ht="110.25" customHeight="1" x14ac:dyDescent="0.2">
      <c r="A39" s="16">
        <v>14</v>
      </c>
      <c r="B39" s="3" t="s">
        <v>228</v>
      </c>
      <c r="C39" s="3" t="s">
        <v>229</v>
      </c>
      <c r="D39" s="11" t="s">
        <v>336</v>
      </c>
      <c r="E39" s="4" t="s">
        <v>231</v>
      </c>
      <c r="F39" s="4">
        <v>796</v>
      </c>
      <c r="G39" s="4" t="s">
        <v>36</v>
      </c>
      <c r="H39" s="7">
        <v>1</v>
      </c>
      <c r="I39" s="7">
        <v>71131000000</v>
      </c>
      <c r="J39" s="8" t="s">
        <v>41</v>
      </c>
      <c r="K39" s="14">
        <v>20454191.030000001</v>
      </c>
      <c r="L39" s="9" t="s">
        <v>79</v>
      </c>
      <c r="M39" s="9" t="s">
        <v>144</v>
      </c>
      <c r="N39" s="31" t="s">
        <v>78</v>
      </c>
      <c r="O39" s="4" t="s">
        <v>40</v>
      </c>
      <c r="P39" s="4" t="s">
        <v>38</v>
      </c>
      <c r="Q39" s="128"/>
      <c r="R39" s="2"/>
      <c r="S39" s="2"/>
      <c r="T39" s="2"/>
      <c r="U39" s="16"/>
      <c r="V39" s="126" t="s">
        <v>128</v>
      </c>
      <c r="W39" s="2" t="s">
        <v>134</v>
      </c>
      <c r="X39" s="2" t="s">
        <v>136</v>
      </c>
    </row>
    <row r="40" spans="1:24" s="127" customFormat="1" ht="110.25" customHeight="1" x14ac:dyDescent="0.2">
      <c r="A40" s="16">
        <v>15</v>
      </c>
      <c r="B40" s="10" t="s">
        <v>228</v>
      </c>
      <c r="C40" s="10" t="s">
        <v>229</v>
      </c>
      <c r="D40" s="11" t="s">
        <v>353</v>
      </c>
      <c r="E40" s="4" t="s">
        <v>231</v>
      </c>
      <c r="F40" s="109">
        <v>796</v>
      </c>
      <c r="G40" s="109" t="s">
        <v>36</v>
      </c>
      <c r="H40" s="113">
        <v>1</v>
      </c>
      <c r="I40" s="113">
        <v>71131000000</v>
      </c>
      <c r="J40" s="87" t="s">
        <v>41</v>
      </c>
      <c r="K40" s="14">
        <v>4458789.21</v>
      </c>
      <c r="L40" s="9" t="s">
        <v>79</v>
      </c>
      <c r="M40" s="9" t="s">
        <v>144</v>
      </c>
      <c r="N40" s="4" t="s">
        <v>78</v>
      </c>
      <c r="O40" s="4" t="s">
        <v>40</v>
      </c>
      <c r="P40" s="129" t="s">
        <v>40</v>
      </c>
      <c r="Q40" s="128"/>
      <c r="R40" s="2"/>
      <c r="S40" s="2"/>
      <c r="T40" s="2"/>
      <c r="U40" s="16"/>
      <c r="V40" s="126" t="s">
        <v>128</v>
      </c>
      <c r="W40" s="2" t="s">
        <v>140</v>
      </c>
      <c r="X40" s="2" t="s">
        <v>136</v>
      </c>
    </row>
    <row r="41" spans="1:24" s="127" customFormat="1" ht="109.5" customHeight="1" x14ac:dyDescent="0.2">
      <c r="A41" s="16">
        <v>16</v>
      </c>
      <c r="B41" s="10" t="s">
        <v>108</v>
      </c>
      <c r="C41" s="10" t="s">
        <v>354</v>
      </c>
      <c r="D41" s="11" t="s">
        <v>355</v>
      </c>
      <c r="E41" s="4" t="s">
        <v>231</v>
      </c>
      <c r="F41" s="109">
        <v>796</v>
      </c>
      <c r="G41" s="109" t="s">
        <v>36</v>
      </c>
      <c r="H41" s="113">
        <v>1</v>
      </c>
      <c r="I41" s="113">
        <v>71131000000</v>
      </c>
      <c r="J41" s="87" t="s">
        <v>41</v>
      </c>
      <c r="K41" s="14">
        <v>789258</v>
      </c>
      <c r="L41" s="9" t="s">
        <v>79</v>
      </c>
      <c r="M41" s="9" t="s">
        <v>144</v>
      </c>
      <c r="N41" s="4" t="s">
        <v>39</v>
      </c>
      <c r="O41" s="4" t="s">
        <v>40</v>
      </c>
      <c r="P41" s="129" t="s">
        <v>40</v>
      </c>
      <c r="Q41" s="128"/>
      <c r="R41" s="2"/>
      <c r="S41" s="2"/>
      <c r="T41" s="2"/>
      <c r="U41" s="16"/>
      <c r="V41" s="126" t="s">
        <v>128</v>
      </c>
      <c r="W41" s="2" t="s">
        <v>134</v>
      </c>
      <c r="X41" s="2" t="s">
        <v>136</v>
      </c>
    </row>
    <row r="42" spans="1:24" s="127" customFormat="1" ht="108.75" customHeight="1" x14ac:dyDescent="0.2">
      <c r="A42" s="16">
        <v>17</v>
      </c>
      <c r="B42" s="10" t="s">
        <v>356</v>
      </c>
      <c r="C42" s="10" t="s">
        <v>357</v>
      </c>
      <c r="D42" s="11" t="s">
        <v>358</v>
      </c>
      <c r="E42" s="4" t="s">
        <v>231</v>
      </c>
      <c r="F42" s="109">
        <v>796</v>
      </c>
      <c r="G42" s="109" t="s">
        <v>36</v>
      </c>
      <c r="H42" s="113">
        <v>1</v>
      </c>
      <c r="I42" s="113">
        <v>71131000000</v>
      </c>
      <c r="J42" s="87" t="s">
        <v>41</v>
      </c>
      <c r="K42" s="14">
        <v>1568587</v>
      </c>
      <c r="L42" s="9" t="s">
        <v>79</v>
      </c>
      <c r="M42" s="9" t="s">
        <v>144</v>
      </c>
      <c r="N42" s="4" t="s">
        <v>39</v>
      </c>
      <c r="O42" s="4" t="s">
        <v>40</v>
      </c>
      <c r="P42" s="129" t="s">
        <v>40</v>
      </c>
      <c r="Q42" s="128"/>
      <c r="R42" s="2"/>
      <c r="S42" s="2"/>
      <c r="T42" s="2"/>
      <c r="U42" s="16"/>
      <c r="V42" s="126" t="s">
        <v>128</v>
      </c>
      <c r="W42" s="2" t="s">
        <v>134</v>
      </c>
      <c r="X42" s="2" t="s">
        <v>136</v>
      </c>
    </row>
    <row r="43" spans="1:24" ht="47.25" customHeight="1" x14ac:dyDescent="0.2">
      <c r="A43" s="18">
        <v>18</v>
      </c>
      <c r="B43" s="3" t="s">
        <v>287</v>
      </c>
      <c r="C43" s="3" t="s">
        <v>288</v>
      </c>
      <c r="D43" s="11" t="s">
        <v>289</v>
      </c>
      <c r="E43" s="11" t="s">
        <v>290</v>
      </c>
      <c r="F43" s="31">
        <v>796</v>
      </c>
      <c r="G43" s="5" t="s">
        <v>249</v>
      </c>
      <c r="H43" s="6">
        <v>17</v>
      </c>
      <c r="I43" s="29">
        <v>71131000000</v>
      </c>
      <c r="J43" s="23" t="s">
        <v>41</v>
      </c>
      <c r="K43" s="14">
        <v>1144740</v>
      </c>
      <c r="L43" s="9" t="s">
        <v>79</v>
      </c>
      <c r="M43" s="108" t="s">
        <v>144</v>
      </c>
      <c r="N43" s="16" t="s">
        <v>39</v>
      </c>
      <c r="O43" s="96" t="s">
        <v>40</v>
      </c>
      <c r="P43" s="98" t="s">
        <v>40</v>
      </c>
      <c r="Q43" s="67"/>
      <c r="R43" s="37"/>
      <c r="S43" s="37"/>
      <c r="T43" s="37"/>
      <c r="U43" s="61"/>
      <c r="V43" s="40" t="s">
        <v>157</v>
      </c>
      <c r="W43" s="80" t="s">
        <v>140</v>
      </c>
      <c r="X43" s="80" t="s">
        <v>141</v>
      </c>
    </row>
    <row r="44" spans="1:24" ht="112.5" customHeight="1" x14ac:dyDescent="0.2">
      <c r="A44" s="18">
        <v>19</v>
      </c>
      <c r="B44" s="27" t="s">
        <v>228</v>
      </c>
      <c r="C44" s="27" t="s">
        <v>229</v>
      </c>
      <c r="D44" s="28" t="s">
        <v>385</v>
      </c>
      <c r="E44" s="31" t="s">
        <v>231</v>
      </c>
      <c r="F44" s="31">
        <v>796</v>
      </c>
      <c r="G44" s="25" t="s">
        <v>249</v>
      </c>
      <c r="H44" s="26">
        <v>184</v>
      </c>
      <c r="I44" s="138">
        <v>71131000000</v>
      </c>
      <c r="J44" s="139" t="s">
        <v>41</v>
      </c>
      <c r="K44" s="24">
        <v>545836</v>
      </c>
      <c r="L44" s="30" t="s">
        <v>79</v>
      </c>
      <c r="M44" s="30" t="s">
        <v>79</v>
      </c>
      <c r="N44" s="18" t="s">
        <v>37</v>
      </c>
      <c r="O44" s="37" t="s">
        <v>38</v>
      </c>
      <c r="P44" s="97" t="s">
        <v>40</v>
      </c>
      <c r="Q44" s="67"/>
      <c r="R44" s="37"/>
      <c r="S44" s="37"/>
      <c r="T44" s="37"/>
      <c r="U44" s="61" t="s">
        <v>51</v>
      </c>
      <c r="V44" s="40" t="s">
        <v>131</v>
      </c>
      <c r="W44" s="137" t="s">
        <v>134</v>
      </c>
      <c r="X44" s="137" t="s">
        <v>138</v>
      </c>
    </row>
    <row r="45" spans="1:24" ht="21" customHeight="1" x14ac:dyDescent="0.2">
      <c r="A45" s="213" t="s">
        <v>57</v>
      </c>
      <c r="B45" s="245"/>
      <c r="C45" s="245"/>
      <c r="D45" s="245"/>
      <c r="E45" s="245"/>
      <c r="F45" s="245"/>
      <c r="G45" s="245"/>
      <c r="H45" s="245"/>
      <c r="I45" s="245"/>
      <c r="J45" s="246"/>
      <c r="K45" s="63">
        <f>SUM(K31:K44)</f>
        <v>47668840.600000001</v>
      </c>
      <c r="L45" s="209"/>
      <c r="M45" s="210"/>
      <c r="N45" s="210"/>
      <c r="O45" s="210"/>
      <c r="P45" s="220"/>
      <c r="Q45" s="78"/>
      <c r="R45" s="231"/>
      <c r="S45" s="210"/>
      <c r="T45" s="210"/>
      <c r="U45" s="220"/>
      <c r="W45" s="80"/>
      <c r="X45" s="80"/>
    </row>
    <row r="46" spans="1:24" ht="21" customHeight="1" x14ac:dyDescent="0.2">
      <c r="A46" s="235" t="s">
        <v>158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7"/>
      <c r="W46" s="95"/>
      <c r="X46" s="95"/>
    </row>
    <row r="47" spans="1:24" ht="74.25" customHeight="1" x14ac:dyDescent="0.2">
      <c r="A47" s="114">
        <v>20</v>
      </c>
      <c r="B47" s="27" t="s">
        <v>246</v>
      </c>
      <c r="C47" s="27" t="s">
        <v>247</v>
      </c>
      <c r="D47" s="28" t="s">
        <v>248</v>
      </c>
      <c r="E47" s="31" t="s">
        <v>219</v>
      </c>
      <c r="F47" s="31">
        <v>796</v>
      </c>
      <c r="G47" s="25" t="s">
        <v>249</v>
      </c>
      <c r="H47" s="26">
        <v>62</v>
      </c>
      <c r="I47" s="29">
        <v>71131000000</v>
      </c>
      <c r="J47" s="23" t="s">
        <v>41</v>
      </c>
      <c r="K47" s="24">
        <v>804250.4</v>
      </c>
      <c r="L47" s="30" t="s">
        <v>79</v>
      </c>
      <c r="M47" s="30" t="s">
        <v>79</v>
      </c>
      <c r="N47" s="18" t="s">
        <v>39</v>
      </c>
      <c r="O47" s="37" t="s">
        <v>40</v>
      </c>
      <c r="P47" s="61" t="s">
        <v>38</v>
      </c>
      <c r="Q47" s="2"/>
      <c r="R47" s="2"/>
      <c r="S47" s="2"/>
      <c r="T47" s="2"/>
      <c r="U47" s="2"/>
      <c r="V47" s="40" t="s">
        <v>125</v>
      </c>
      <c r="W47" s="95" t="s">
        <v>134</v>
      </c>
      <c r="X47" s="95" t="s">
        <v>138</v>
      </c>
    </row>
    <row r="48" spans="1:24" ht="21" customHeight="1" x14ac:dyDescent="0.2">
      <c r="A48" s="213" t="s">
        <v>245</v>
      </c>
      <c r="B48" s="245"/>
      <c r="C48" s="245"/>
      <c r="D48" s="245"/>
      <c r="E48" s="245"/>
      <c r="F48" s="245"/>
      <c r="G48" s="245"/>
      <c r="H48" s="245"/>
      <c r="I48" s="245"/>
      <c r="J48" s="246"/>
      <c r="K48" s="15">
        <f>K47</f>
        <v>804250.4</v>
      </c>
      <c r="L48" s="209"/>
      <c r="M48" s="210"/>
      <c r="N48" s="210"/>
      <c r="O48" s="210"/>
      <c r="P48" s="220"/>
      <c r="Q48" s="2"/>
      <c r="R48" s="231"/>
      <c r="S48" s="210"/>
      <c r="T48" s="210"/>
      <c r="U48" s="220"/>
      <c r="W48" s="95"/>
      <c r="X48" s="95"/>
    </row>
    <row r="49" spans="1:24" ht="21" customHeight="1" x14ac:dyDescent="0.2">
      <c r="A49" s="235" t="s">
        <v>54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7"/>
      <c r="W49" s="80"/>
      <c r="X49" s="80"/>
    </row>
    <row r="50" spans="1:24" ht="38.25" customHeight="1" x14ac:dyDescent="0.2">
      <c r="A50" s="18">
        <v>21</v>
      </c>
      <c r="B50" s="27" t="s">
        <v>233</v>
      </c>
      <c r="C50" s="27" t="s">
        <v>234</v>
      </c>
      <c r="D50" s="28" t="s">
        <v>235</v>
      </c>
      <c r="E50" s="28" t="s">
        <v>370</v>
      </c>
      <c r="F50" s="31">
        <v>796</v>
      </c>
      <c r="G50" s="31" t="s">
        <v>45</v>
      </c>
      <c r="H50" s="29">
        <v>1</v>
      </c>
      <c r="I50" s="29">
        <v>71131000000</v>
      </c>
      <c r="J50" s="23" t="s">
        <v>41</v>
      </c>
      <c r="K50" s="24">
        <v>473468.18</v>
      </c>
      <c r="L50" s="30" t="s">
        <v>79</v>
      </c>
      <c r="M50" s="30" t="s">
        <v>79</v>
      </c>
      <c r="N50" s="18" t="s">
        <v>39</v>
      </c>
      <c r="O50" s="31" t="s">
        <v>40</v>
      </c>
      <c r="P50" s="31" t="s">
        <v>38</v>
      </c>
      <c r="Q50" s="67"/>
      <c r="R50" s="61"/>
      <c r="S50" s="37"/>
      <c r="T50" s="37"/>
      <c r="U50" s="61"/>
      <c r="V50" s="40" t="s">
        <v>128</v>
      </c>
      <c r="W50" s="80" t="s">
        <v>134</v>
      </c>
      <c r="X50" s="80" t="s">
        <v>138</v>
      </c>
    </row>
    <row r="51" spans="1:24" ht="57" customHeight="1" x14ac:dyDescent="0.2">
      <c r="A51" s="18">
        <v>22</v>
      </c>
      <c r="B51" s="27" t="s">
        <v>233</v>
      </c>
      <c r="C51" s="27" t="s">
        <v>234</v>
      </c>
      <c r="D51" s="28" t="s">
        <v>236</v>
      </c>
      <c r="E51" s="31" t="s">
        <v>371</v>
      </c>
      <c r="F51" s="31">
        <v>796</v>
      </c>
      <c r="G51" s="31" t="s">
        <v>45</v>
      </c>
      <c r="H51" s="29">
        <v>2</v>
      </c>
      <c r="I51" s="29">
        <v>71131000000</v>
      </c>
      <c r="J51" s="23" t="s">
        <v>41</v>
      </c>
      <c r="K51" s="24">
        <v>2441239.33</v>
      </c>
      <c r="L51" s="30" t="s">
        <v>79</v>
      </c>
      <c r="M51" s="108" t="s">
        <v>144</v>
      </c>
      <c r="N51" s="31" t="s">
        <v>78</v>
      </c>
      <c r="O51" s="31" t="s">
        <v>40</v>
      </c>
      <c r="P51" s="31" t="s">
        <v>38</v>
      </c>
      <c r="Q51" s="67"/>
      <c r="R51" s="61"/>
      <c r="S51" s="37"/>
      <c r="T51" s="37"/>
      <c r="U51" s="61"/>
      <c r="V51" s="40" t="s">
        <v>128</v>
      </c>
      <c r="W51" s="95" t="s">
        <v>134</v>
      </c>
      <c r="X51" s="95" t="s">
        <v>136</v>
      </c>
    </row>
    <row r="52" spans="1:24" ht="61.5" customHeight="1" x14ac:dyDescent="0.2">
      <c r="A52" s="18">
        <v>23</v>
      </c>
      <c r="B52" s="27" t="s">
        <v>233</v>
      </c>
      <c r="C52" s="27" t="s">
        <v>234</v>
      </c>
      <c r="D52" s="28" t="s">
        <v>237</v>
      </c>
      <c r="E52" s="31" t="s">
        <v>372</v>
      </c>
      <c r="F52" s="31">
        <v>796</v>
      </c>
      <c r="G52" s="31" t="s">
        <v>45</v>
      </c>
      <c r="H52" s="29">
        <v>2</v>
      </c>
      <c r="I52" s="29">
        <v>71131000000</v>
      </c>
      <c r="J52" s="23" t="s">
        <v>41</v>
      </c>
      <c r="K52" s="24">
        <v>25433341.329999998</v>
      </c>
      <c r="L52" s="30" t="s">
        <v>79</v>
      </c>
      <c r="M52" s="108" t="s">
        <v>144</v>
      </c>
      <c r="N52" s="31" t="s">
        <v>78</v>
      </c>
      <c r="O52" s="31" t="s">
        <v>40</v>
      </c>
      <c r="P52" s="31" t="s">
        <v>38</v>
      </c>
      <c r="Q52" s="67"/>
      <c r="R52" s="61"/>
      <c r="S52" s="37"/>
      <c r="T52" s="37"/>
      <c r="U52" s="61"/>
      <c r="V52" s="40" t="s">
        <v>128</v>
      </c>
      <c r="W52" s="80" t="s">
        <v>134</v>
      </c>
      <c r="X52" s="80" t="s">
        <v>136</v>
      </c>
    </row>
    <row r="53" spans="1:24" ht="21" customHeight="1" x14ac:dyDescent="0.2">
      <c r="A53" s="213" t="s">
        <v>55</v>
      </c>
      <c r="B53" s="245"/>
      <c r="C53" s="245"/>
      <c r="D53" s="245"/>
      <c r="E53" s="245"/>
      <c r="F53" s="245"/>
      <c r="G53" s="245"/>
      <c r="H53" s="245"/>
      <c r="I53" s="245"/>
      <c r="J53" s="246"/>
      <c r="K53" s="63">
        <f>SUM(K50:K52)</f>
        <v>28348048.84</v>
      </c>
      <c r="L53" s="209"/>
      <c r="M53" s="210"/>
      <c r="N53" s="210"/>
      <c r="O53" s="210"/>
      <c r="P53" s="210"/>
      <c r="Q53" s="80"/>
      <c r="R53" s="210"/>
      <c r="S53" s="210"/>
      <c r="T53" s="210"/>
      <c r="U53" s="220"/>
      <c r="W53" s="80"/>
      <c r="X53" s="80"/>
    </row>
    <row r="54" spans="1:24" ht="21" customHeight="1" x14ac:dyDescent="0.2">
      <c r="A54" s="235" t="s">
        <v>68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7"/>
      <c r="W54" s="80"/>
      <c r="X54" s="80"/>
    </row>
    <row r="55" spans="1:24" ht="105.75" customHeight="1" x14ac:dyDescent="0.2">
      <c r="A55" s="61">
        <v>24</v>
      </c>
      <c r="B55" s="10" t="s">
        <v>102</v>
      </c>
      <c r="C55" s="10" t="s">
        <v>103</v>
      </c>
      <c r="D55" s="11" t="s">
        <v>104</v>
      </c>
      <c r="E55" s="109" t="s">
        <v>97</v>
      </c>
      <c r="F55" s="110">
        <v>876</v>
      </c>
      <c r="G55" s="111" t="s">
        <v>36</v>
      </c>
      <c r="H55" s="112">
        <v>1</v>
      </c>
      <c r="I55" s="113">
        <v>71131000000</v>
      </c>
      <c r="J55" s="87" t="s">
        <v>41</v>
      </c>
      <c r="K55" s="116">
        <v>1470240</v>
      </c>
      <c r="L55" s="108" t="s">
        <v>79</v>
      </c>
      <c r="M55" s="108" t="s">
        <v>149</v>
      </c>
      <c r="N55" s="48" t="s">
        <v>44</v>
      </c>
      <c r="O55" s="48" t="s">
        <v>40</v>
      </c>
      <c r="P55" s="41" t="s">
        <v>40</v>
      </c>
      <c r="Q55" s="80"/>
      <c r="R55" s="80"/>
      <c r="S55" s="80"/>
      <c r="T55" s="80"/>
      <c r="U55" s="18"/>
      <c r="V55" s="40" t="s">
        <v>123</v>
      </c>
      <c r="W55" s="80" t="s">
        <v>138</v>
      </c>
      <c r="X55" s="80" t="s">
        <v>135</v>
      </c>
    </row>
    <row r="56" spans="1:24" ht="21" customHeight="1" x14ac:dyDescent="0.2">
      <c r="A56" s="213" t="s">
        <v>133</v>
      </c>
      <c r="B56" s="214"/>
      <c r="C56" s="214"/>
      <c r="D56" s="214"/>
      <c r="E56" s="214"/>
      <c r="F56" s="214"/>
      <c r="G56" s="214"/>
      <c r="H56" s="214"/>
      <c r="I56" s="214"/>
      <c r="J56" s="215"/>
      <c r="K56" s="63">
        <f>K55</f>
        <v>1470240</v>
      </c>
      <c r="L56" s="209"/>
      <c r="M56" s="210"/>
      <c r="N56" s="210"/>
      <c r="O56" s="210"/>
      <c r="P56" s="210"/>
      <c r="Q56" s="80"/>
      <c r="R56" s="210"/>
      <c r="S56" s="210"/>
      <c r="T56" s="210"/>
      <c r="U56" s="220"/>
      <c r="W56" s="80"/>
      <c r="X56" s="80"/>
    </row>
    <row r="57" spans="1:24" ht="21" customHeight="1" x14ac:dyDescent="0.2">
      <c r="A57" s="235" t="s">
        <v>99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7"/>
      <c r="W57" s="80"/>
      <c r="X57" s="80"/>
    </row>
    <row r="58" spans="1:24" ht="105.75" customHeight="1" x14ac:dyDescent="0.2">
      <c r="A58" s="18">
        <v>25</v>
      </c>
      <c r="B58" s="53" t="s">
        <v>117</v>
      </c>
      <c r="C58" s="53" t="s">
        <v>118</v>
      </c>
      <c r="D58" s="11" t="s">
        <v>310</v>
      </c>
      <c r="E58" s="109" t="s">
        <v>97</v>
      </c>
      <c r="F58" s="110">
        <v>876</v>
      </c>
      <c r="G58" s="111" t="s">
        <v>36</v>
      </c>
      <c r="H58" s="112">
        <v>1</v>
      </c>
      <c r="I58" s="113">
        <v>71131000000</v>
      </c>
      <c r="J58" s="87" t="s">
        <v>41</v>
      </c>
      <c r="K58" s="14">
        <v>712700</v>
      </c>
      <c r="L58" s="108" t="s">
        <v>79</v>
      </c>
      <c r="M58" s="109" t="s">
        <v>149</v>
      </c>
      <c r="N58" s="48" t="s">
        <v>44</v>
      </c>
      <c r="O58" s="48" t="s">
        <v>40</v>
      </c>
      <c r="P58" s="41" t="s">
        <v>40</v>
      </c>
      <c r="Q58" s="60"/>
      <c r="R58" s="37"/>
      <c r="S58" s="37"/>
      <c r="T58" s="37"/>
      <c r="U58" s="61"/>
      <c r="V58" s="40" t="s">
        <v>123</v>
      </c>
      <c r="W58" s="80" t="s">
        <v>138</v>
      </c>
      <c r="X58" s="80" t="s">
        <v>135</v>
      </c>
    </row>
    <row r="59" spans="1:24" ht="21" customHeight="1" x14ac:dyDescent="0.2">
      <c r="A59" s="213" t="s">
        <v>98</v>
      </c>
      <c r="B59" s="214"/>
      <c r="C59" s="214"/>
      <c r="D59" s="214"/>
      <c r="E59" s="214"/>
      <c r="F59" s="214"/>
      <c r="G59" s="214"/>
      <c r="H59" s="214"/>
      <c r="I59" s="214"/>
      <c r="J59" s="215"/>
      <c r="K59" s="63">
        <f>K58</f>
        <v>712700</v>
      </c>
      <c r="L59" s="209"/>
      <c r="M59" s="210"/>
      <c r="N59" s="210"/>
      <c r="O59" s="210"/>
      <c r="P59" s="210"/>
      <c r="Q59" s="80"/>
      <c r="R59" s="210"/>
      <c r="S59" s="210"/>
      <c r="T59" s="210"/>
      <c r="U59" s="220"/>
      <c r="W59" s="80"/>
      <c r="X59" s="80"/>
    </row>
    <row r="60" spans="1:24" s="34" customFormat="1" ht="21" customHeight="1" x14ac:dyDescent="0.2">
      <c r="A60" s="235" t="s">
        <v>87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7"/>
      <c r="V60" s="42"/>
      <c r="W60" s="18"/>
      <c r="X60" s="18"/>
    </row>
    <row r="61" spans="1:24" s="34" customFormat="1" ht="50.25" customHeight="1" x14ac:dyDescent="0.2">
      <c r="A61" s="13">
        <v>26</v>
      </c>
      <c r="B61" s="27" t="s">
        <v>279</v>
      </c>
      <c r="C61" s="27" t="s">
        <v>362</v>
      </c>
      <c r="D61" s="28" t="s">
        <v>363</v>
      </c>
      <c r="E61" s="31" t="s">
        <v>280</v>
      </c>
      <c r="F61" s="26">
        <v>839</v>
      </c>
      <c r="G61" s="25" t="s">
        <v>204</v>
      </c>
      <c r="H61" s="26">
        <v>1</v>
      </c>
      <c r="I61" s="113">
        <v>71131000000</v>
      </c>
      <c r="J61" s="106" t="s">
        <v>271</v>
      </c>
      <c r="K61" s="21">
        <v>459973.56</v>
      </c>
      <c r="L61" s="30" t="s">
        <v>79</v>
      </c>
      <c r="M61" s="30" t="s">
        <v>144</v>
      </c>
      <c r="N61" s="95" t="s">
        <v>39</v>
      </c>
      <c r="O61" s="95" t="s">
        <v>40</v>
      </c>
      <c r="P61" s="95" t="s">
        <v>38</v>
      </c>
      <c r="Q61" s="18"/>
      <c r="R61" s="18"/>
      <c r="S61" s="18"/>
      <c r="T61" s="18"/>
      <c r="U61" s="18"/>
      <c r="V61" s="42" t="s">
        <v>126</v>
      </c>
      <c r="W61" s="18" t="s">
        <v>138</v>
      </c>
      <c r="X61" s="18" t="s">
        <v>141</v>
      </c>
    </row>
    <row r="62" spans="1:24" s="34" customFormat="1" ht="21" customHeight="1" x14ac:dyDescent="0.2">
      <c r="A62" s="213" t="s">
        <v>88</v>
      </c>
      <c r="B62" s="214"/>
      <c r="C62" s="214"/>
      <c r="D62" s="214"/>
      <c r="E62" s="214"/>
      <c r="F62" s="214"/>
      <c r="G62" s="214"/>
      <c r="H62" s="214"/>
      <c r="I62" s="214"/>
      <c r="J62" s="215"/>
      <c r="K62" s="63">
        <f>K61</f>
        <v>459973.56</v>
      </c>
      <c r="L62" s="209"/>
      <c r="M62" s="210"/>
      <c r="N62" s="210"/>
      <c r="O62" s="210"/>
      <c r="P62" s="210"/>
      <c r="Q62" s="18"/>
      <c r="R62" s="210"/>
      <c r="S62" s="210"/>
      <c r="T62" s="210"/>
      <c r="U62" s="220"/>
      <c r="V62" s="42"/>
      <c r="W62" s="18"/>
      <c r="X62" s="18"/>
    </row>
    <row r="63" spans="1:24" ht="21" customHeight="1" x14ac:dyDescent="0.2">
      <c r="A63" s="235" t="s">
        <v>100</v>
      </c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7"/>
      <c r="W63" s="80"/>
      <c r="X63" s="80"/>
    </row>
    <row r="64" spans="1:24" ht="78" customHeight="1" x14ac:dyDescent="0.2">
      <c r="A64" s="18">
        <v>27</v>
      </c>
      <c r="B64" s="10" t="s">
        <v>311</v>
      </c>
      <c r="C64" s="10" t="s">
        <v>312</v>
      </c>
      <c r="D64" s="11" t="s">
        <v>313</v>
      </c>
      <c r="E64" s="109" t="s">
        <v>365</v>
      </c>
      <c r="F64" s="110">
        <v>876</v>
      </c>
      <c r="G64" s="111" t="s">
        <v>36</v>
      </c>
      <c r="H64" s="112">
        <v>1</v>
      </c>
      <c r="I64" s="113">
        <v>71131000000</v>
      </c>
      <c r="J64" s="87" t="s">
        <v>41</v>
      </c>
      <c r="K64" s="119">
        <v>937138.67</v>
      </c>
      <c r="L64" s="108" t="s">
        <v>79</v>
      </c>
      <c r="M64" s="108" t="s">
        <v>144</v>
      </c>
      <c r="N64" s="115" t="s">
        <v>39</v>
      </c>
      <c r="O64" s="115" t="s">
        <v>40</v>
      </c>
      <c r="P64" s="115" t="s">
        <v>38</v>
      </c>
      <c r="Q64" s="80"/>
      <c r="R64" s="80"/>
      <c r="S64" s="80"/>
      <c r="T64" s="80"/>
      <c r="U64" s="18"/>
      <c r="V64" s="40" t="s">
        <v>123</v>
      </c>
      <c r="W64" s="80" t="s">
        <v>138</v>
      </c>
      <c r="X64" s="80" t="s">
        <v>137</v>
      </c>
    </row>
    <row r="65" spans="1:24" ht="21" customHeight="1" x14ac:dyDescent="0.2">
      <c r="A65" s="216" t="s">
        <v>101</v>
      </c>
      <c r="B65" s="238"/>
      <c r="C65" s="238"/>
      <c r="D65" s="238"/>
      <c r="E65" s="238"/>
      <c r="F65" s="238"/>
      <c r="G65" s="238"/>
      <c r="H65" s="238"/>
      <c r="I65" s="238"/>
      <c r="J65" s="238"/>
      <c r="K65" s="63">
        <f>K64</f>
        <v>937138.67</v>
      </c>
      <c r="L65" s="209"/>
      <c r="M65" s="210"/>
      <c r="N65" s="210"/>
      <c r="O65" s="210"/>
      <c r="P65" s="210"/>
      <c r="Q65" s="80"/>
      <c r="R65" s="210"/>
      <c r="S65" s="210"/>
      <c r="T65" s="210"/>
      <c r="U65" s="220"/>
      <c r="W65" s="80"/>
      <c r="X65" s="80"/>
    </row>
    <row r="66" spans="1:24" ht="21" customHeight="1" x14ac:dyDescent="0.2">
      <c r="A66" s="235" t="s">
        <v>89</v>
      </c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7"/>
      <c r="W66" s="80"/>
      <c r="X66" s="80"/>
    </row>
    <row r="67" spans="1:24" ht="45.75" customHeight="1" x14ac:dyDescent="0.2">
      <c r="A67" s="61">
        <v>28</v>
      </c>
      <c r="B67" s="27" t="s">
        <v>254</v>
      </c>
      <c r="C67" s="27" t="s">
        <v>254</v>
      </c>
      <c r="D67" s="28" t="s">
        <v>255</v>
      </c>
      <c r="E67" s="31" t="s">
        <v>256</v>
      </c>
      <c r="F67" s="26">
        <v>839</v>
      </c>
      <c r="G67" s="25" t="s">
        <v>204</v>
      </c>
      <c r="H67" s="26">
        <v>1</v>
      </c>
      <c r="I67" s="29">
        <v>71100000000</v>
      </c>
      <c r="J67" s="23" t="s">
        <v>43</v>
      </c>
      <c r="K67" s="24">
        <v>1493280</v>
      </c>
      <c r="L67" s="30" t="s">
        <v>79</v>
      </c>
      <c r="M67" s="27" t="s">
        <v>151</v>
      </c>
      <c r="N67" s="18" t="s">
        <v>37</v>
      </c>
      <c r="O67" s="59" t="s">
        <v>38</v>
      </c>
      <c r="P67" s="59" t="s">
        <v>38</v>
      </c>
      <c r="Q67" s="67"/>
      <c r="R67" s="61"/>
      <c r="S67" s="61"/>
      <c r="T67" s="61"/>
      <c r="U67" s="61"/>
      <c r="V67" s="40" t="s">
        <v>126</v>
      </c>
      <c r="W67" s="80" t="s">
        <v>134</v>
      </c>
      <c r="X67" s="80" t="s">
        <v>262</v>
      </c>
    </row>
    <row r="68" spans="1:24" ht="48" customHeight="1" x14ac:dyDescent="0.2">
      <c r="A68" s="61">
        <v>29</v>
      </c>
      <c r="B68" s="27" t="s">
        <v>257</v>
      </c>
      <c r="C68" s="27" t="s">
        <v>258</v>
      </c>
      <c r="D68" s="28" t="s">
        <v>382</v>
      </c>
      <c r="E68" s="31" t="s">
        <v>256</v>
      </c>
      <c r="F68" s="26">
        <v>839</v>
      </c>
      <c r="G68" s="25" t="s">
        <v>204</v>
      </c>
      <c r="H68" s="26">
        <v>1</v>
      </c>
      <c r="I68" s="29">
        <v>71100000000</v>
      </c>
      <c r="J68" s="23" t="s">
        <v>43</v>
      </c>
      <c r="K68" s="24">
        <v>859312.3</v>
      </c>
      <c r="L68" s="30" t="s">
        <v>79</v>
      </c>
      <c r="M68" s="27" t="s">
        <v>151</v>
      </c>
      <c r="N68" s="18" t="s">
        <v>37</v>
      </c>
      <c r="O68" s="59" t="s">
        <v>38</v>
      </c>
      <c r="P68" s="59" t="s">
        <v>38</v>
      </c>
      <c r="Q68" s="67"/>
      <c r="R68" s="61"/>
      <c r="S68" s="61"/>
      <c r="T68" s="61"/>
      <c r="U68" s="61"/>
      <c r="V68" s="40" t="s">
        <v>126</v>
      </c>
      <c r="W68" s="80" t="s">
        <v>134</v>
      </c>
      <c r="X68" s="95" t="s">
        <v>262</v>
      </c>
    </row>
    <row r="69" spans="1:24" ht="49.5" customHeight="1" x14ac:dyDescent="0.2">
      <c r="A69" s="61">
        <v>30</v>
      </c>
      <c r="B69" s="27" t="s">
        <v>258</v>
      </c>
      <c r="C69" s="27" t="s">
        <v>258</v>
      </c>
      <c r="D69" s="28" t="s">
        <v>383</v>
      </c>
      <c r="E69" s="31" t="s">
        <v>256</v>
      </c>
      <c r="F69" s="26">
        <v>839</v>
      </c>
      <c r="G69" s="25" t="s">
        <v>204</v>
      </c>
      <c r="H69" s="26">
        <v>1</v>
      </c>
      <c r="I69" s="29">
        <v>71100000000</v>
      </c>
      <c r="J69" s="23" t="s">
        <v>43</v>
      </c>
      <c r="K69" s="24">
        <v>302400</v>
      </c>
      <c r="L69" s="30" t="s">
        <v>79</v>
      </c>
      <c r="M69" s="27" t="s">
        <v>151</v>
      </c>
      <c r="N69" s="18" t="s">
        <v>37</v>
      </c>
      <c r="O69" s="59" t="s">
        <v>38</v>
      </c>
      <c r="P69" s="59" t="s">
        <v>38</v>
      </c>
      <c r="Q69" s="67"/>
      <c r="R69" s="61"/>
      <c r="S69" s="61"/>
      <c r="T69" s="61"/>
      <c r="U69" s="61"/>
      <c r="V69" s="40" t="s">
        <v>126</v>
      </c>
      <c r="W69" s="80" t="s">
        <v>134</v>
      </c>
      <c r="X69" s="95" t="s">
        <v>262</v>
      </c>
    </row>
    <row r="70" spans="1:24" ht="48.75" customHeight="1" x14ac:dyDescent="0.2">
      <c r="A70" s="61">
        <v>31</v>
      </c>
      <c r="B70" s="27" t="s">
        <v>259</v>
      </c>
      <c r="C70" s="27" t="s">
        <v>260</v>
      </c>
      <c r="D70" s="28" t="s">
        <v>261</v>
      </c>
      <c r="E70" s="31" t="s">
        <v>256</v>
      </c>
      <c r="F70" s="26">
        <v>839</v>
      </c>
      <c r="G70" s="25" t="s">
        <v>204</v>
      </c>
      <c r="H70" s="26">
        <v>1</v>
      </c>
      <c r="I70" s="29">
        <v>71100000000</v>
      </c>
      <c r="J70" s="23" t="s">
        <v>43</v>
      </c>
      <c r="K70" s="24">
        <v>272235.27</v>
      </c>
      <c r="L70" s="30" t="s">
        <v>79</v>
      </c>
      <c r="M70" s="27" t="s">
        <v>151</v>
      </c>
      <c r="N70" s="18" t="s">
        <v>37</v>
      </c>
      <c r="O70" s="59" t="s">
        <v>38</v>
      </c>
      <c r="P70" s="59" t="s">
        <v>38</v>
      </c>
      <c r="Q70" s="67"/>
      <c r="R70" s="61"/>
      <c r="S70" s="61"/>
      <c r="T70" s="61"/>
      <c r="U70" s="61"/>
      <c r="V70" s="40" t="s">
        <v>126</v>
      </c>
      <c r="W70" s="80" t="s">
        <v>134</v>
      </c>
      <c r="X70" s="95" t="s">
        <v>262</v>
      </c>
    </row>
    <row r="71" spans="1:24" ht="21" customHeight="1" x14ac:dyDescent="0.2">
      <c r="A71" s="213" t="s">
        <v>90</v>
      </c>
      <c r="B71" s="245"/>
      <c r="C71" s="245"/>
      <c r="D71" s="245"/>
      <c r="E71" s="245"/>
      <c r="F71" s="245"/>
      <c r="G71" s="245"/>
      <c r="H71" s="245"/>
      <c r="I71" s="245"/>
      <c r="J71" s="246"/>
      <c r="K71" s="68">
        <f>SUM(K67:K70)</f>
        <v>2927227.57</v>
      </c>
      <c r="L71" s="209"/>
      <c r="M71" s="210"/>
      <c r="N71" s="210"/>
      <c r="O71" s="210"/>
      <c r="P71" s="210"/>
      <c r="Q71" s="80"/>
      <c r="R71" s="210"/>
      <c r="S71" s="210"/>
      <c r="T71" s="210"/>
      <c r="U71" s="220"/>
      <c r="W71" s="80"/>
      <c r="X71" s="80"/>
    </row>
    <row r="72" spans="1:24" ht="21" customHeight="1" x14ac:dyDescent="0.2">
      <c r="A72" s="235" t="s">
        <v>52</v>
      </c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7"/>
      <c r="W72" s="80"/>
      <c r="X72" s="80"/>
    </row>
    <row r="73" spans="1:24" ht="107.25" customHeight="1" x14ac:dyDescent="0.2">
      <c r="A73" s="61">
        <v>32</v>
      </c>
      <c r="B73" s="55" t="s">
        <v>42</v>
      </c>
      <c r="C73" s="55" t="s">
        <v>50</v>
      </c>
      <c r="D73" s="56" t="s">
        <v>105</v>
      </c>
      <c r="E73" s="32" t="s">
        <v>106</v>
      </c>
      <c r="F73" s="32">
        <v>876</v>
      </c>
      <c r="G73" s="31" t="s">
        <v>36</v>
      </c>
      <c r="H73" s="29">
        <v>1</v>
      </c>
      <c r="I73" s="29">
        <v>71100000000</v>
      </c>
      <c r="J73" s="23" t="s">
        <v>43</v>
      </c>
      <c r="K73" s="58">
        <v>2130303</v>
      </c>
      <c r="L73" s="59" t="s">
        <v>79</v>
      </c>
      <c r="M73" s="59" t="s">
        <v>149</v>
      </c>
      <c r="N73" s="59" t="s">
        <v>39</v>
      </c>
      <c r="O73" s="59" t="s">
        <v>40</v>
      </c>
      <c r="P73" s="117" t="s">
        <v>40</v>
      </c>
      <c r="Q73" s="60"/>
      <c r="R73" s="37"/>
      <c r="S73" s="37"/>
      <c r="T73" s="37"/>
      <c r="U73" s="134" t="s">
        <v>350</v>
      </c>
      <c r="V73" s="40" t="s">
        <v>131</v>
      </c>
      <c r="W73" s="80" t="s">
        <v>134</v>
      </c>
      <c r="X73" s="80" t="s">
        <v>135</v>
      </c>
    </row>
    <row r="74" spans="1:24" ht="71.25" customHeight="1" x14ac:dyDescent="0.2">
      <c r="A74" s="61">
        <v>33</v>
      </c>
      <c r="B74" s="55" t="s">
        <v>323</v>
      </c>
      <c r="C74" s="55" t="s">
        <v>324</v>
      </c>
      <c r="D74" s="56" t="s">
        <v>349</v>
      </c>
      <c r="E74" s="32" t="s">
        <v>326</v>
      </c>
      <c r="F74" s="32">
        <v>876</v>
      </c>
      <c r="G74" s="31" t="s">
        <v>36</v>
      </c>
      <c r="H74" s="29">
        <v>1</v>
      </c>
      <c r="I74" s="29">
        <v>71131000000</v>
      </c>
      <c r="J74" s="23" t="s">
        <v>41</v>
      </c>
      <c r="K74" s="58">
        <v>751680</v>
      </c>
      <c r="L74" s="59" t="s">
        <v>79</v>
      </c>
      <c r="M74" s="59" t="s">
        <v>149</v>
      </c>
      <c r="N74" s="59" t="s">
        <v>39</v>
      </c>
      <c r="O74" s="59" t="s">
        <v>40</v>
      </c>
      <c r="P74" s="117" t="s">
        <v>40</v>
      </c>
      <c r="Q74" s="60"/>
      <c r="R74" s="37"/>
      <c r="S74" s="37"/>
      <c r="T74" s="37"/>
      <c r="U74" s="61"/>
      <c r="V74" s="40" t="s">
        <v>131</v>
      </c>
      <c r="W74" s="80" t="s">
        <v>134</v>
      </c>
      <c r="X74" s="80" t="s">
        <v>135</v>
      </c>
    </row>
    <row r="75" spans="1:24" ht="21" customHeight="1" x14ac:dyDescent="0.2">
      <c r="A75" s="213" t="s">
        <v>53</v>
      </c>
      <c r="B75" s="245"/>
      <c r="C75" s="245"/>
      <c r="D75" s="245"/>
      <c r="E75" s="245"/>
      <c r="F75" s="245"/>
      <c r="G75" s="245"/>
      <c r="H75" s="245"/>
      <c r="I75" s="245"/>
      <c r="J75" s="246"/>
      <c r="K75" s="68">
        <f>SUM(K73:K74)</f>
        <v>2881983</v>
      </c>
      <c r="L75" s="209"/>
      <c r="M75" s="210"/>
      <c r="N75" s="210"/>
      <c r="O75" s="210"/>
      <c r="P75" s="210"/>
      <c r="Q75" s="80"/>
      <c r="R75" s="210"/>
      <c r="S75" s="210"/>
      <c r="T75" s="210"/>
      <c r="U75" s="220"/>
      <c r="W75" s="80"/>
      <c r="X75" s="80"/>
    </row>
    <row r="76" spans="1:24" ht="20.25" customHeight="1" x14ac:dyDescent="0.2">
      <c r="A76" s="235" t="s">
        <v>58</v>
      </c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7"/>
      <c r="W76" s="80"/>
      <c r="X76" s="80"/>
    </row>
    <row r="77" spans="1:24" ht="98.25" customHeight="1" x14ac:dyDescent="0.2">
      <c r="A77" s="69">
        <v>34</v>
      </c>
      <c r="B77" s="27" t="s">
        <v>200</v>
      </c>
      <c r="C77" s="27" t="s">
        <v>201</v>
      </c>
      <c r="D77" s="28" t="s">
        <v>202</v>
      </c>
      <c r="E77" s="31" t="s">
        <v>203</v>
      </c>
      <c r="F77" s="57">
        <v>876</v>
      </c>
      <c r="G77" s="70" t="s">
        <v>36</v>
      </c>
      <c r="H77" s="71">
        <v>1</v>
      </c>
      <c r="I77" s="71">
        <v>71100000000</v>
      </c>
      <c r="J77" s="72" t="s">
        <v>43</v>
      </c>
      <c r="K77" s="24">
        <v>1372369.6</v>
      </c>
      <c r="L77" s="30" t="s">
        <v>79</v>
      </c>
      <c r="M77" s="62" t="s">
        <v>149</v>
      </c>
      <c r="N77" s="73" t="s">
        <v>39</v>
      </c>
      <c r="O77" s="37" t="s">
        <v>40</v>
      </c>
      <c r="P77" s="97" t="s">
        <v>40</v>
      </c>
      <c r="Q77" s="74"/>
      <c r="R77" s="79"/>
      <c r="S77" s="79"/>
      <c r="T77" s="79"/>
      <c r="U77" s="75"/>
      <c r="V77" s="40" t="s">
        <v>130</v>
      </c>
      <c r="W77" s="80" t="s">
        <v>138</v>
      </c>
      <c r="X77" s="80" t="s">
        <v>135</v>
      </c>
    </row>
    <row r="78" spans="1:24" ht="21" customHeight="1" x14ac:dyDescent="0.2">
      <c r="A78" s="213" t="s">
        <v>59</v>
      </c>
      <c r="B78" s="245"/>
      <c r="C78" s="245"/>
      <c r="D78" s="245"/>
      <c r="E78" s="245"/>
      <c r="F78" s="245"/>
      <c r="G78" s="245"/>
      <c r="H78" s="245"/>
      <c r="I78" s="245"/>
      <c r="J78" s="246"/>
      <c r="K78" s="63">
        <f>K77</f>
        <v>1372369.6</v>
      </c>
      <c r="L78" s="209"/>
      <c r="M78" s="210"/>
      <c r="N78" s="210"/>
      <c r="O78" s="210"/>
      <c r="P78" s="210"/>
      <c r="Q78" s="80"/>
      <c r="R78" s="210"/>
      <c r="S78" s="210"/>
      <c r="T78" s="210"/>
      <c r="U78" s="220"/>
      <c r="W78" s="80"/>
      <c r="X78" s="80"/>
    </row>
    <row r="79" spans="1:24" ht="21" customHeight="1" x14ac:dyDescent="0.2">
      <c r="A79" s="211" t="s">
        <v>91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W79" s="80"/>
      <c r="X79" s="80"/>
    </row>
    <row r="80" spans="1:24" ht="68.25" customHeight="1" x14ac:dyDescent="0.2">
      <c r="A80" s="18">
        <v>35</v>
      </c>
      <c r="B80" s="27" t="s">
        <v>263</v>
      </c>
      <c r="C80" s="27" t="s">
        <v>263</v>
      </c>
      <c r="D80" s="28" t="s">
        <v>264</v>
      </c>
      <c r="E80" s="31" t="s">
        <v>265</v>
      </c>
      <c r="F80" s="26">
        <v>839</v>
      </c>
      <c r="G80" s="25" t="s">
        <v>204</v>
      </c>
      <c r="H80" s="26">
        <v>1</v>
      </c>
      <c r="I80" s="29">
        <v>71131000000</v>
      </c>
      <c r="J80" s="23" t="s">
        <v>317</v>
      </c>
      <c r="K80" s="24">
        <v>314088</v>
      </c>
      <c r="L80" s="30" t="s">
        <v>79</v>
      </c>
      <c r="M80" s="27" t="s">
        <v>149</v>
      </c>
      <c r="N80" s="18" t="s">
        <v>39</v>
      </c>
      <c r="O80" s="37" t="s">
        <v>40</v>
      </c>
      <c r="P80" s="61" t="s">
        <v>38</v>
      </c>
      <c r="Q80" s="67"/>
      <c r="R80" s="61"/>
      <c r="S80" s="61"/>
      <c r="T80" s="61"/>
      <c r="U80" s="61"/>
      <c r="V80" s="40" t="s">
        <v>126</v>
      </c>
      <c r="W80" s="80" t="s">
        <v>138</v>
      </c>
      <c r="X80" s="80" t="s">
        <v>135</v>
      </c>
    </row>
    <row r="81" spans="1:32" ht="21" customHeight="1" x14ac:dyDescent="0.2">
      <c r="A81" s="216" t="s">
        <v>92</v>
      </c>
      <c r="B81" s="217"/>
      <c r="C81" s="217"/>
      <c r="D81" s="217"/>
      <c r="E81" s="217"/>
      <c r="F81" s="217"/>
      <c r="G81" s="217"/>
      <c r="H81" s="217"/>
      <c r="I81" s="217"/>
      <c r="J81" s="217"/>
      <c r="K81" s="63">
        <f>K80</f>
        <v>314088</v>
      </c>
      <c r="L81" s="209"/>
      <c r="M81" s="210"/>
      <c r="N81" s="210"/>
      <c r="O81" s="210"/>
      <c r="P81" s="210"/>
      <c r="Q81" s="80"/>
      <c r="R81" s="210"/>
      <c r="S81" s="210"/>
      <c r="T81" s="210"/>
      <c r="U81" s="220"/>
      <c r="W81" s="80"/>
      <c r="X81" s="80"/>
    </row>
    <row r="82" spans="1:32" ht="21" customHeight="1" x14ac:dyDescent="0.2">
      <c r="A82" s="211" t="s">
        <v>73</v>
      </c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W82" s="80"/>
      <c r="X82" s="80"/>
    </row>
    <row r="83" spans="1:32" ht="72.75" customHeight="1" x14ac:dyDescent="0.2">
      <c r="A83" s="18">
        <v>36</v>
      </c>
      <c r="B83" s="27" t="s">
        <v>266</v>
      </c>
      <c r="C83" s="27" t="s">
        <v>266</v>
      </c>
      <c r="D83" s="28" t="s">
        <v>267</v>
      </c>
      <c r="E83" s="31" t="s">
        <v>268</v>
      </c>
      <c r="F83" s="26">
        <v>839</v>
      </c>
      <c r="G83" s="25" t="s">
        <v>204</v>
      </c>
      <c r="H83" s="26">
        <v>1</v>
      </c>
      <c r="I83" s="29">
        <v>71100000000</v>
      </c>
      <c r="J83" s="23" t="s">
        <v>43</v>
      </c>
      <c r="K83" s="24">
        <v>288000</v>
      </c>
      <c r="L83" s="30" t="s">
        <v>79</v>
      </c>
      <c r="M83" s="27" t="s">
        <v>149</v>
      </c>
      <c r="N83" s="95" t="s">
        <v>37</v>
      </c>
      <c r="O83" s="95" t="s">
        <v>38</v>
      </c>
      <c r="P83" s="95" t="s">
        <v>38</v>
      </c>
      <c r="Q83" s="67"/>
      <c r="R83" s="61"/>
      <c r="S83" s="61"/>
      <c r="T83" s="61"/>
      <c r="U83" s="61"/>
      <c r="V83" s="40" t="s">
        <v>126</v>
      </c>
      <c r="W83" s="80" t="s">
        <v>134</v>
      </c>
      <c r="X83" s="80" t="s">
        <v>135</v>
      </c>
    </row>
    <row r="84" spans="1:32" ht="58.5" customHeight="1" x14ac:dyDescent="0.2">
      <c r="A84" s="18">
        <v>37</v>
      </c>
      <c r="B84" s="102" t="s">
        <v>361</v>
      </c>
      <c r="C84" s="102" t="s">
        <v>269</v>
      </c>
      <c r="D84" s="11" t="s">
        <v>270</v>
      </c>
      <c r="E84" s="103" t="s">
        <v>272</v>
      </c>
      <c r="F84" s="104">
        <v>839</v>
      </c>
      <c r="G84" s="105" t="s">
        <v>204</v>
      </c>
      <c r="H84" s="104">
        <v>1</v>
      </c>
      <c r="I84" s="29">
        <v>71131000000</v>
      </c>
      <c r="J84" s="106" t="s">
        <v>317</v>
      </c>
      <c r="K84" s="90">
        <v>526910.26</v>
      </c>
      <c r="L84" s="107" t="s">
        <v>79</v>
      </c>
      <c r="M84" s="2" t="s">
        <v>144</v>
      </c>
      <c r="N84" s="2" t="s">
        <v>39</v>
      </c>
      <c r="O84" s="2" t="s">
        <v>40</v>
      </c>
      <c r="P84" s="2" t="s">
        <v>38</v>
      </c>
      <c r="Q84" s="67"/>
      <c r="R84" s="61"/>
      <c r="S84" s="61"/>
      <c r="T84" s="61"/>
      <c r="U84" s="61"/>
      <c r="V84" s="40" t="s">
        <v>126</v>
      </c>
      <c r="W84" s="95" t="s">
        <v>140</v>
      </c>
      <c r="X84" s="95" t="s">
        <v>136</v>
      </c>
    </row>
    <row r="85" spans="1:32" ht="21" customHeight="1" x14ac:dyDescent="0.2">
      <c r="A85" s="216" t="s">
        <v>74</v>
      </c>
      <c r="B85" s="217"/>
      <c r="C85" s="217"/>
      <c r="D85" s="217"/>
      <c r="E85" s="217"/>
      <c r="F85" s="217"/>
      <c r="G85" s="217"/>
      <c r="H85" s="217"/>
      <c r="I85" s="217"/>
      <c r="J85" s="217"/>
      <c r="K85" s="63">
        <f>SUM(K83:K84)</f>
        <v>814910.26</v>
      </c>
      <c r="L85" s="209"/>
      <c r="M85" s="210"/>
      <c r="N85" s="210"/>
      <c r="O85" s="210"/>
      <c r="P85" s="210"/>
      <c r="Q85" s="80"/>
      <c r="R85" s="210"/>
      <c r="S85" s="210"/>
      <c r="T85" s="210"/>
      <c r="U85" s="220"/>
      <c r="W85" s="80"/>
      <c r="X85" s="80"/>
    </row>
    <row r="86" spans="1:32" ht="21" customHeight="1" x14ac:dyDescent="0.2">
      <c r="A86" s="211" t="s">
        <v>80</v>
      </c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W86" s="80"/>
      <c r="X86" s="80"/>
    </row>
    <row r="87" spans="1:32" ht="52.5" customHeight="1" x14ac:dyDescent="0.2">
      <c r="A87" s="18">
        <v>38</v>
      </c>
      <c r="B87" s="3" t="s">
        <v>205</v>
      </c>
      <c r="C87" s="3" t="s">
        <v>206</v>
      </c>
      <c r="D87" s="11" t="s">
        <v>207</v>
      </c>
      <c r="E87" s="4" t="s">
        <v>208</v>
      </c>
      <c r="F87" s="1">
        <v>876</v>
      </c>
      <c r="G87" s="5" t="s">
        <v>209</v>
      </c>
      <c r="H87" s="6">
        <v>1</v>
      </c>
      <c r="I87" s="7">
        <v>71112000000</v>
      </c>
      <c r="J87" s="8" t="s">
        <v>210</v>
      </c>
      <c r="K87" s="14">
        <v>405176</v>
      </c>
      <c r="L87" s="9" t="s">
        <v>79</v>
      </c>
      <c r="M87" s="99" t="s">
        <v>149</v>
      </c>
      <c r="N87" s="16" t="s">
        <v>37</v>
      </c>
      <c r="O87" s="96" t="s">
        <v>38</v>
      </c>
      <c r="P87" s="96" t="s">
        <v>38</v>
      </c>
      <c r="Q87" s="67"/>
      <c r="R87" s="37"/>
      <c r="S87" s="37"/>
      <c r="T87" s="37"/>
      <c r="U87" s="61"/>
      <c r="V87" s="40" t="s">
        <v>130</v>
      </c>
      <c r="W87" s="80" t="s">
        <v>134</v>
      </c>
      <c r="X87" s="80" t="s">
        <v>135</v>
      </c>
    </row>
    <row r="88" spans="1:32" ht="87" customHeight="1" x14ac:dyDescent="0.2">
      <c r="A88" s="18">
        <v>39</v>
      </c>
      <c r="B88" s="3" t="s">
        <v>205</v>
      </c>
      <c r="C88" s="3" t="s">
        <v>206</v>
      </c>
      <c r="D88" s="11" t="s">
        <v>211</v>
      </c>
      <c r="E88" s="4" t="s">
        <v>208</v>
      </c>
      <c r="F88" s="1">
        <v>876</v>
      </c>
      <c r="G88" s="5" t="s">
        <v>209</v>
      </c>
      <c r="H88" s="6">
        <v>1</v>
      </c>
      <c r="I88" s="7">
        <v>71129000000</v>
      </c>
      <c r="J88" s="8" t="s">
        <v>212</v>
      </c>
      <c r="K88" s="14">
        <v>352544</v>
      </c>
      <c r="L88" s="9" t="s">
        <v>79</v>
      </c>
      <c r="M88" s="99" t="s">
        <v>149</v>
      </c>
      <c r="N88" s="16" t="s">
        <v>37</v>
      </c>
      <c r="O88" s="96" t="s">
        <v>38</v>
      </c>
      <c r="P88" s="96" t="s">
        <v>38</v>
      </c>
      <c r="Q88" s="67"/>
      <c r="R88" s="37"/>
      <c r="S88" s="37"/>
      <c r="T88" s="37"/>
      <c r="U88" s="61"/>
      <c r="V88" s="40" t="s">
        <v>130</v>
      </c>
      <c r="W88" s="80" t="s">
        <v>138</v>
      </c>
      <c r="X88" s="80" t="s">
        <v>135</v>
      </c>
    </row>
    <row r="89" spans="1:32" ht="21" customHeight="1" x14ac:dyDescent="0.2">
      <c r="A89" s="216" t="s">
        <v>81</v>
      </c>
      <c r="B89" s="217"/>
      <c r="C89" s="217"/>
      <c r="D89" s="217"/>
      <c r="E89" s="217"/>
      <c r="F89" s="217"/>
      <c r="G89" s="217"/>
      <c r="H89" s="217"/>
      <c r="I89" s="217"/>
      <c r="J89" s="217"/>
      <c r="K89" s="63">
        <f>SUM(K87:K88)</f>
        <v>757720</v>
      </c>
      <c r="L89" s="209"/>
      <c r="M89" s="210"/>
      <c r="N89" s="210"/>
      <c r="O89" s="210"/>
      <c r="P89" s="210"/>
      <c r="Q89" s="80"/>
      <c r="R89" s="210"/>
      <c r="S89" s="210"/>
      <c r="T89" s="210"/>
      <c r="U89" s="220"/>
      <c r="W89" s="80"/>
      <c r="X89" s="80"/>
    </row>
    <row r="90" spans="1:32" ht="21" customHeight="1" x14ac:dyDescent="0.2">
      <c r="A90" s="211" t="s">
        <v>82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W90" s="80"/>
      <c r="X90" s="80"/>
    </row>
    <row r="91" spans="1:32" ht="103.5" customHeight="1" x14ac:dyDescent="0.2">
      <c r="A91" s="18">
        <v>40</v>
      </c>
      <c r="B91" s="3" t="s">
        <v>213</v>
      </c>
      <c r="C91" s="3" t="s">
        <v>214</v>
      </c>
      <c r="D91" s="11" t="s">
        <v>337</v>
      </c>
      <c r="E91" s="11" t="s">
        <v>215</v>
      </c>
      <c r="F91" s="1">
        <v>876</v>
      </c>
      <c r="G91" s="5" t="s">
        <v>209</v>
      </c>
      <c r="H91" s="6">
        <v>1</v>
      </c>
      <c r="I91" s="7">
        <v>71131000000</v>
      </c>
      <c r="J91" s="8" t="s">
        <v>41</v>
      </c>
      <c r="K91" s="14">
        <v>180000</v>
      </c>
      <c r="L91" s="9" t="s">
        <v>79</v>
      </c>
      <c r="M91" s="99" t="s">
        <v>149</v>
      </c>
      <c r="N91" s="16" t="s">
        <v>39</v>
      </c>
      <c r="O91" s="96" t="s">
        <v>40</v>
      </c>
      <c r="P91" s="98" t="s">
        <v>40</v>
      </c>
      <c r="Q91" s="80"/>
      <c r="R91" s="80"/>
      <c r="S91" s="80"/>
      <c r="T91" s="80"/>
      <c r="U91" s="18"/>
      <c r="V91" s="40" t="s">
        <v>130</v>
      </c>
      <c r="W91" s="80" t="s">
        <v>134</v>
      </c>
      <c r="X91" s="80" t="s">
        <v>135</v>
      </c>
    </row>
    <row r="92" spans="1:32" ht="21" customHeight="1" x14ac:dyDescent="0.2">
      <c r="A92" s="213" t="s">
        <v>83</v>
      </c>
      <c r="B92" s="214"/>
      <c r="C92" s="214"/>
      <c r="D92" s="214"/>
      <c r="E92" s="214"/>
      <c r="F92" s="214"/>
      <c r="G92" s="214"/>
      <c r="H92" s="214"/>
      <c r="I92" s="214"/>
      <c r="J92" s="215"/>
      <c r="K92" s="63">
        <f>K91</f>
        <v>180000</v>
      </c>
      <c r="L92" s="209"/>
      <c r="M92" s="210"/>
      <c r="N92" s="210"/>
      <c r="O92" s="210"/>
      <c r="P92" s="210"/>
      <c r="Q92" s="80"/>
      <c r="R92" s="210"/>
      <c r="S92" s="210"/>
      <c r="T92" s="210"/>
      <c r="U92" s="220"/>
      <c r="W92" s="80"/>
      <c r="X92" s="80"/>
    </row>
    <row r="93" spans="1:32" ht="21" customHeight="1" x14ac:dyDescent="0.2">
      <c r="A93" s="211" t="s">
        <v>84</v>
      </c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W93" s="80"/>
      <c r="X93" s="80"/>
    </row>
    <row r="94" spans="1:32" ht="72" customHeight="1" x14ac:dyDescent="0.2">
      <c r="A94" s="18">
        <v>41</v>
      </c>
      <c r="B94" s="3" t="s">
        <v>216</v>
      </c>
      <c r="C94" s="3" t="s">
        <v>217</v>
      </c>
      <c r="D94" s="11" t="s">
        <v>218</v>
      </c>
      <c r="E94" s="11" t="s">
        <v>219</v>
      </c>
      <c r="F94" s="1">
        <v>876</v>
      </c>
      <c r="G94" s="5" t="s">
        <v>209</v>
      </c>
      <c r="H94" s="6">
        <v>1</v>
      </c>
      <c r="I94" s="7">
        <v>71131000000</v>
      </c>
      <c r="J94" s="8" t="s">
        <v>41</v>
      </c>
      <c r="K94" s="14">
        <v>3400000</v>
      </c>
      <c r="L94" s="9" t="s">
        <v>79</v>
      </c>
      <c r="M94" s="99" t="s">
        <v>149</v>
      </c>
      <c r="N94" s="16" t="s">
        <v>39</v>
      </c>
      <c r="O94" s="96" t="s">
        <v>40</v>
      </c>
      <c r="P94" s="98" t="s">
        <v>40</v>
      </c>
      <c r="Q94" s="18"/>
      <c r="R94" s="18"/>
      <c r="S94" s="18"/>
      <c r="T94" s="18"/>
      <c r="U94" s="18"/>
      <c r="V94" s="40" t="s">
        <v>130</v>
      </c>
      <c r="W94" s="80" t="s">
        <v>138</v>
      </c>
      <c r="X94" s="80" t="s">
        <v>135</v>
      </c>
      <c r="AF94" s="33" t="s">
        <v>51</v>
      </c>
    </row>
    <row r="95" spans="1:32" ht="21" customHeight="1" x14ac:dyDescent="0.2">
      <c r="A95" s="213" t="s">
        <v>85</v>
      </c>
      <c r="B95" s="214"/>
      <c r="C95" s="214"/>
      <c r="D95" s="214"/>
      <c r="E95" s="214"/>
      <c r="F95" s="214"/>
      <c r="G95" s="214"/>
      <c r="H95" s="214"/>
      <c r="I95" s="214"/>
      <c r="J95" s="215"/>
      <c r="K95" s="63">
        <f>K94</f>
        <v>3400000</v>
      </c>
      <c r="L95" s="209"/>
      <c r="M95" s="210"/>
      <c r="N95" s="210"/>
      <c r="O95" s="210"/>
      <c r="P95" s="210"/>
      <c r="Q95" s="80"/>
      <c r="R95" s="210"/>
      <c r="S95" s="210"/>
      <c r="T95" s="210"/>
      <c r="U95" s="220"/>
      <c r="W95" s="80"/>
      <c r="X95" s="80"/>
    </row>
    <row r="96" spans="1:32" ht="21" customHeight="1" x14ac:dyDescent="0.2">
      <c r="A96" s="211" t="s">
        <v>93</v>
      </c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W96" s="80"/>
      <c r="X96" s="80"/>
    </row>
    <row r="97" spans="1:24" ht="75" customHeight="1" x14ac:dyDescent="0.2">
      <c r="A97" s="18">
        <v>42</v>
      </c>
      <c r="B97" s="27" t="s">
        <v>266</v>
      </c>
      <c r="C97" s="27" t="s">
        <v>266</v>
      </c>
      <c r="D97" s="28" t="s">
        <v>273</v>
      </c>
      <c r="E97" s="31" t="s">
        <v>274</v>
      </c>
      <c r="F97" s="26">
        <v>839</v>
      </c>
      <c r="G97" s="25" t="s">
        <v>204</v>
      </c>
      <c r="H97" s="26">
        <v>1</v>
      </c>
      <c r="I97" s="7">
        <v>71131000000</v>
      </c>
      <c r="J97" s="106" t="s">
        <v>317</v>
      </c>
      <c r="K97" s="24">
        <v>473561.59999999998</v>
      </c>
      <c r="L97" s="30" t="s">
        <v>79</v>
      </c>
      <c r="M97" s="27" t="s">
        <v>149</v>
      </c>
      <c r="N97" s="37" t="s">
        <v>39</v>
      </c>
      <c r="O97" s="18" t="s">
        <v>40</v>
      </c>
      <c r="P97" s="18" t="s">
        <v>38</v>
      </c>
      <c r="Q97" s="18"/>
      <c r="R97" s="18"/>
      <c r="S97" s="18"/>
      <c r="T97" s="18"/>
      <c r="U97" s="18"/>
      <c r="V97" s="40" t="s">
        <v>126</v>
      </c>
      <c r="W97" s="80" t="s">
        <v>134</v>
      </c>
      <c r="X97" s="80" t="s">
        <v>135</v>
      </c>
    </row>
    <row r="98" spans="1:24" ht="68.25" customHeight="1" x14ac:dyDescent="0.2">
      <c r="A98" s="18">
        <v>43</v>
      </c>
      <c r="B98" s="27" t="s">
        <v>266</v>
      </c>
      <c r="C98" s="27" t="s">
        <v>266</v>
      </c>
      <c r="D98" s="28" t="s">
        <v>275</v>
      </c>
      <c r="E98" s="31" t="s">
        <v>276</v>
      </c>
      <c r="F98" s="26">
        <v>839</v>
      </c>
      <c r="G98" s="25" t="s">
        <v>204</v>
      </c>
      <c r="H98" s="26">
        <v>1</v>
      </c>
      <c r="I98" s="29">
        <v>71100000000</v>
      </c>
      <c r="J98" s="23" t="s">
        <v>43</v>
      </c>
      <c r="K98" s="24">
        <v>600000</v>
      </c>
      <c r="L98" s="30" t="s">
        <v>79</v>
      </c>
      <c r="M98" s="27" t="s">
        <v>149</v>
      </c>
      <c r="N98" s="37" t="s">
        <v>37</v>
      </c>
      <c r="O98" s="18" t="s">
        <v>38</v>
      </c>
      <c r="P98" s="18" t="s">
        <v>38</v>
      </c>
      <c r="Q98" s="18"/>
      <c r="R98" s="18"/>
      <c r="S98" s="18"/>
      <c r="T98" s="18"/>
      <c r="U98" s="18"/>
      <c r="V98" s="40" t="s">
        <v>126</v>
      </c>
      <c r="W98" s="80" t="s">
        <v>134</v>
      </c>
      <c r="X98" s="80" t="s">
        <v>135</v>
      </c>
    </row>
    <row r="99" spans="1:24" ht="21" customHeight="1" x14ac:dyDescent="0.2">
      <c r="A99" s="213" t="s">
        <v>94</v>
      </c>
      <c r="B99" s="214"/>
      <c r="C99" s="214"/>
      <c r="D99" s="214"/>
      <c r="E99" s="214"/>
      <c r="F99" s="214"/>
      <c r="G99" s="214"/>
      <c r="H99" s="214"/>
      <c r="I99" s="214"/>
      <c r="J99" s="215"/>
      <c r="K99" s="63">
        <f>SUM(K97:K98)</f>
        <v>1073561.6000000001</v>
      </c>
      <c r="L99" s="209"/>
      <c r="M99" s="210"/>
      <c r="N99" s="210"/>
      <c r="O99" s="210"/>
      <c r="P99" s="210"/>
      <c r="Q99" s="80"/>
      <c r="R99" s="210"/>
      <c r="S99" s="210"/>
      <c r="T99" s="210"/>
      <c r="U99" s="220"/>
      <c r="W99" s="80"/>
      <c r="X99" s="80"/>
    </row>
    <row r="100" spans="1:24" ht="21" customHeight="1" x14ac:dyDescent="0.2">
      <c r="A100" s="211" t="s">
        <v>113</v>
      </c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W100" s="80"/>
      <c r="X100" s="80"/>
    </row>
    <row r="101" spans="1:24" ht="53.25" customHeight="1" x14ac:dyDescent="0.2">
      <c r="A101" s="18">
        <v>44</v>
      </c>
      <c r="B101" s="10" t="s">
        <v>115</v>
      </c>
      <c r="C101" s="10" t="s">
        <v>116</v>
      </c>
      <c r="D101" s="11" t="s">
        <v>124</v>
      </c>
      <c r="E101" s="115" t="s">
        <v>308</v>
      </c>
      <c r="F101" s="27" t="s">
        <v>307</v>
      </c>
      <c r="G101" s="111" t="s">
        <v>300</v>
      </c>
      <c r="H101" s="112">
        <v>380</v>
      </c>
      <c r="I101" s="113">
        <v>71131000000</v>
      </c>
      <c r="J101" s="87" t="s">
        <v>41</v>
      </c>
      <c r="K101" s="86">
        <v>1012000</v>
      </c>
      <c r="L101" s="108" t="s">
        <v>79</v>
      </c>
      <c r="M101" s="115" t="s">
        <v>149</v>
      </c>
      <c r="N101" s="114" t="s">
        <v>37</v>
      </c>
      <c r="O101" s="48" t="s">
        <v>38</v>
      </c>
      <c r="P101" s="41" t="s">
        <v>40</v>
      </c>
      <c r="Q101" s="24"/>
      <c r="R101" s="18"/>
      <c r="S101" s="18"/>
      <c r="T101" s="18"/>
      <c r="U101" s="18"/>
      <c r="V101" s="40" t="s">
        <v>123</v>
      </c>
      <c r="W101" s="80" t="s">
        <v>134</v>
      </c>
      <c r="X101" s="80" t="s">
        <v>309</v>
      </c>
    </row>
    <row r="102" spans="1:24" ht="51.75" customHeight="1" x14ac:dyDescent="0.2">
      <c r="A102" s="18">
        <v>45</v>
      </c>
      <c r="B102" s="27" t="s">
        <v>327</v>
      </c>
      <c r="C102" s="27" t="s">
        <v>116</v>
      </c>
      <c r="D102" s="28" t="s">
        <v>329</v>
      </c>
      <c r="E102" s="18" t="s">
        <v>328</v>
      </c>
      <c r="F102" s="27" t="s">
        <v>307</v>
      </c>
      <c r="G102" s="111" t="s">
        <v>300</v>
      </c>
      <c r="H102" s="26">
        <v>450</v>
      </c>
      <c r="I102" s="29">
        <v>71131000000</v>
      </c>
      <c r="J102" s="23" t="s">
        <v>41</v>
      </c>
      <c r="K102" s="24">
        <v>1282820</v>
      </c>
      <c r="L102" s="30" t="s">
        <v>79</v>
      </c>
      <c r="M102" s="18" t="s">
        <v>149</v>
      </c>
      <c r="N102" s="37" t="s">
        <v>37</v>
      </c>
      <c r="O102" s="18" t="s">
        <v>38</v>
      </c>
      <c r="P102" s="18" t="s">
        <v>38</v>
      </c>
      <c r="Q102" s="24"/>
      <c r="R102" s="18"/>
      <c r="S102" s="18"/>
      <c r="T102" s="18"/>
      <c r="U102" s="18"/>
      <c r="V102" s="40" t="s">
        <v>131</v>
      </c>
      <c r="W102" s="80" t="s">
        <v>134</v>
      </c>
      <c r="X102" s="80" t="s">
        <v>135</v>
      </c>
    </row>
    <row r="103" spans="1:24" ht="21" customHeight="1" x14ac:dyDescent="0.2">
      <c r="A103" s="213" t="s">
        <v>114</v>
      </c>
      <c r="B103" s="218"/>
      <c r="C103" s="218"/>
      <c r="D103" s="218"/>
      <c r="E103" s="218"/>
      <c r="F103" s="218"/>
      <c r="G103" s="218"/>
      <c r="H103" s="218"/>
      <c r="I103" s="218"/>
      <c r="J103" s="219"/>
      <c r="K103" s="63">
        <f>SUM(K101:K102)</f>
        <v>2294820</v>
      </c>
      <c r="L103" s="209"/>
      <c r="M103" s="210"/>
      <c r="N103" s="210"/>
      <c r="O103" s="210"/>
      <c r="P103" s="210"/>
      <c r="Q103" s="76"/>
      <c r="R103" s="210"/>
      <c r="S103" s="210"/>
      <c r="T103" s="210"/>
      <c r="U103" s="220"/>
      <c r="W103" s="80"/>
      <c r="X103" s="80"/>
    </row>
    <row r="104" spans="1:24" ht="21" customHeight="1" x14ac:dyDescent="0.2">
      <c r="A104" s="211" t="s">
        <v>95</v>
      </c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W104" s="80"/>
      <c r="X104" s="80"/>
    </row>
    <row r="105" spans="1:24" ht="56.25" customHeight="1" x14ac:dyDescent="0.2">
      <c r="A105" s="18">
        <v>46</v>
      </c>
      <c r="B105" s="27" t="s">
        <v>239</v>
      </c>
      <c r="C105" s="27" t="s">
        <v>240</v>
      </c>
      <c r="D105" s="28" t="s">
        <v>360</v>
      </c>
      <c r="E105" s="31" t="s">
        <v>241</v>
      </c>
      <c r="F105" s="26">
        <v>839</v>
      </c>
      <c r="G105" s="25" t="s">
        <v>204</v>
      </c>
      <c r="H105" s="26">
        <v>1</v>
      </c>
      <c r="I105" s="29">
        <v>71100000000</v>
      </c>
      <c r="J105" s="23" t="s">
        <v>43</v>
      </c>
      <c r="K105" s="21">
        <v>2495700</v>
      </c>
      <c r="L105" s="30" t="s">
        <v>79</v>
      </c>
      <c r="M105" s="27" t="s">
        <v>244</v>
      </c>
      <c r="N105" s="37" t="s">
        <v>37</v>
      </c>
      <c r="O105" s="18" t="s">
        <v>38</v>
      </c>
      <c r="P105" s="18" t="s">
        <v>38</v>
      </c>
      <c r="Q105" s="18"/>
      <c r="R105" s="18"/>
      <c r="S105" s="18"/>
      <c r="T105" s="18"/>
      <c r="U105" s="18"/>
      <c r="V105" s="40" t="s">
        <v>242</v>
      </c>
      <c r="W105" s="80" t="s">
        <v>134</v>
      </c>
      <c r="X105" s="80" t="s">
        <v>243</v>
      </c>
    </row>
    <row r="106" spans="1:24" ht="102" customHeight="1" x14ac:dyDescent="0.2">
      <c r="A106" s="18">
        <v>47</v>
      </c>
      <c r="B106" s="27" t="s">
        <v>266</v>
      </c>
      <c r="C106" s="27" t="s">
        <v>266</v>
      </c>
      <c r="D106" s="28" t="s">
        <v>277</v>
      </c>
      <c r="E106" s="31" t="s">
        <v>278</v>
      </c>
      <c r="F106" s="26">
        <v>839</v>
      </c>
      <c r="G106" s="25" t="s">
        <v>204</v>
      </c>
      <c r="H106" s="26">
        <v>1</v>
      </c>
      <c r="I106" s="29">
        <v>71100000000</v>
      </c>
      <c r="J106" s="23" t="s">
        <v>43</v>
      </c>
      <c r="K106" s="24">
        <v>473220</v>
      </c>
      <c r="L106" s="30" t="s">
        <v>79</v>
      </c>
      <c r="M106" s="27" t="s">
        <v>149</v>
      </c>
      <c r="N106" s="37" t="s">
        <v>37</v>
      </c>
      <c r="O106" s="18" t="s">
        <v>38</v>
      </c>
      <c r="P106" s="18" t="s">
        <v>38</v>
      </c>
      <c r="Q106" s="18"/>
      <c r="R106" s="18"/>
      <c r="S106" s="18"/>
      <c r="T106" s="18"/>
      <c r="U106" s="18"/>
      <c r="V106" s="40" t="s">
        <v>126</v>
      </c>
      <c r="W106" s="80" t="s">
        <v>134</v>
      </c>
      <c r="X106" s="80" t="s">
        <v>135</v>
      </c>
    </row>
    <row r="107" spans="1:24" ht="21" customHeight="1" x14ac:dyDescent="0.2">
      <c r="A107" s="213" t="s">
        <v>96</v>
      </c>
      <c r="B107" s="218"/>
      <c r="C107" s="218"/>
      <c r="D107" s="218"/>
      <c r="E107" s="218"/>
      <c r="F107" s="218"/>
      <c r="G107" s="218"/>
      <c r="H107" s="218"/>
      <c r="I107" s="218"/>
      <c r="J107" s="219"/>
      <c r="K107" s="63">
        <f>SUM(K105:K106)</f>
        <v>2968920</v>
      </c>
      <c r="L107" s="209"/>
      <c r="M107" s="210"/>
      <c r="N107" s="210"/>
      <c r="O107" s="210"/>
      <c r="P107" s="210"/>
      <c r="Q107" s="80"/>
      <c r="R107" s="210"/>
      <c r="S107" s="210"/>
      <c r="T107" s="210"/>
      <c r="U107" s="220"/>
      <c r="W107" s="80"/>
      <c r="X107" s="80"/>
    </row>
    <row r="108" spans="1:24" ht="21" customHeight="1" x14ac:dyDescent="0.2">
      <c r="A108" s="211" t="s">
        <v>145</v>
      </c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W108" s="80"/>
      <c r="X108" s="80"/>
    </row>
    <row r="109" spans="1:24" ht="51" customHeight="1" x14ac:dyDescent="0.2">
      <c r="A109" s="18">
        <v>48</v>
      </c>
      <c r="B109" s="10" t="s">
        <v>291</v>
      </c>
      <c r="C109" s="10" t="s">
        <v>292</v>
      </c>
      <c r="D109" s="11" t="s">
        <v>293</v>
      </c>
      <c r="E109" s="109" t="s">
        <v>294</v>
      </c>
      <c r="F109" s="110">
        <v>876</v>
      </c>
      <c r="G109" s="111" t="s">
        <v>36</v>
      </c>
      <c r="H109" s="112">
        <v>1</v>
      </c>
      <c r="I109" s="113">
        <v>71131000000</v>
      </c>
      <c r="J109" s="87" t="s">
        <v>41</v>
      </c>
      <c r="K109" s="14">
        <v>913577.64</v>
      </c>
      <c r="L109" s="108" t="s">
        <v>79</v>
      </c>
      <c r="M109" s="10" t="s">
        <v>151</v>
      </c>
      <c r="N109" s="114" t="s">
        <v>37</v>
      </c>
      <c r="O109" s="48" t="s">
        <v>38</v>
      </c>
      <c r="P109" s="48" t="s">
        <v>38</v>
      </c>
      <c r="Q109" s="80"/>
      <c r="R109" s="80"/>
      <c r="S109" s="80"/>
      <c r="T109" s="80"/>
      <c r="U109" s="18"/>
      <c r="V109" s="40" t="s">
        <v>123</v>
      </c>
      <c r="W109" s="80" t="s">
        <v>134</v>
      </c>
      <c r="X109" s="80" t="s">
        <v>262</v>
      </c>
    </row>
    <row r="110" spans="1:24" ht="48.75" customHeight="1" x14ac:dyDescent="0.2">
      <c r="A110" s="18">
        <v>49</v>
      </c>
      <c r="B110" s="10" t="s">
        <v>295</v>
      </c>
      <c r="C110" s="10" t="s">
        <v>296</v>
      </c>
      <c r="D110" s="11" t="s">
        <v>297</v>
      </c>
      <c r="E110" s="31" t="s">
        <v>298</v>
      </c>
      <c r="F110" s="110">
        <v>876</v>
      </c>
      <c r="G110" s="111" t="s">
        <v>36</v>
      </c>
      <c r="H110" s="112">
        <v>1</v>
      </c>
      <c r="I110" s="113">
        <v>71131000000</v>
      </c>
      <c r="J110" s="23" t="s">
        <v>41</v>
      </c>
      <c r="K110" s="24">
        <v>187460</v>
      </c>
      <c r="L110" s="30" t="s">
        <v>79</v>
      </c>
      <c r="M110" s="30" t="s">
        <v>86</v>
      </c>
      <c r="N110" s="18" t="s">
        <v>44</v>
      </c>
      <c r="O110" s="37" t="s">
        <v>40</v>
      </c>
      <c r="P110" s="48" t="s">
        <v>38</v>
      </c>
      <c r="Q110" s="80"/>
      <c r="R110" s="80"/>
      <c r="S110" s="80"/>
      <c r="T110" s="80"/>
      <c r="U110" s="18"/>
      <c r="V110" s="40" t="s">
        <v>123</v>
      </c>
      <c r="W110" s="80" t="s">
        <v>138</v>
      </c>
      <c r="X110" s="80" t="s">
        <v>305</v>
      </c>
    </row>
    <row r="111" spans="1:24" ht="99.75" customHeight="1" x14ac:dyDescent="0.2">
      <c r="A111" s="18">
        <v>50</v>
      </c>
      <c r="B111" s="10" t="s">
        <v>119</v>
      </c>
      <c r="C111" s="10" t="s">
        <v>120</v>
      </c>
      <c r="D111" s="11" t="s">
        <v>299</v>
      </c>
      <c r="E111" s="109" t="s">
        <v>121</v>
      </c>
      <c r="F111" s="27" t="s">
        <v>307</v>
      </c>
      <c r="G111" s="111" t="s">
        <v>300</v>
      </c>
      <c r="H111" s="112">
        <v>700</v>
      </c>
      <c r="I111" s="113">
        <v>71131000000</v>
      </c>
      <c r="J111" s="87" t="s">
        <v>41</v>
      </c>
      <c r="K111" s="14">
        <v>878138.4</v>
      </c>
      <c r="L111" s="30" t="s">
        <v>79</v>
      </c>
      <c r="M111" s="30" t="s">
        <v>86</v>
      </c>
      <c r="N111" s="18" t="s">
        <v>44</v>
      </c>
      <c r="O111" s="37" t="s">
        <v>40</v>
      </c>
      <c r="P111" s="97" t="s">
        <v>40</v>
      </c>
      <c r="Q111" s="80"/>
      <c r="R111" s="80"/>
      <c r="S111" s="80"/>
      <c r="T111" s="80"/>
      <c r="U111" s="18"/>
      <c r="V111" s="40" t="s">
        <v>123</v>
      </c>
      <c r="W111" s="80" t="s">
        <v>134</v>
      </c>
      <c r="X111" s="80" t="s">
        <v>305</v>
      </c>
    </row>
    <row r="112" spans="1:24" ht="75.75" customHeight="1" x14ac:dyDescent="0.2">
      <c r="A112" s="18">
        <v>51</v>
      </c>
      <c r="B112" s="10" t="s">
        <v>301</v>
      </c>
      <c r="C112" s="10" t="s">
        <v>302</v>
      </c>
      <c r="D112" s="11" t="s">
        <v>303</v>
      </c>
      <c r="E112" s="109" t="s">
        <v>304</v>
      </c>
      <c r="F112" s="110">
        <v>876</v>
      </c>
      <c r="G112" s="111" t="s">
        <v>36</v>
      </c>
      <c r="H112" s="112">
        <v>1</v>
      </c>
      <c r="I112" s="113">
        <v>71131000000</v>
      </c>
      <c r="J112" s="87" t="s">
        <v>41</v>
      </c>
      <c r="K112" s="14">
        <v>200034.3</v>
      </c>
      <c r="L112" s="108" t="s">
        <v>79</v>
      </c>
      <c r="M112" s="10" t="s">
        <v>151</v>
      </c>
      <c r="N112" s="114" t="s">
        <v>37</v>
      </c>
      <c r="O112" s="48" t="s">
        <v>38</v>
      </c>
      <c r="P112" s="48" t="s">
        <v>38</v>
      </c>
      <c r="Q112" s="80"/>
      <c r="R112" s="80"/>
      <c r="S112" s="80"/>
      <c r="T112" s="80"/>
      <c r="U112" s="18"/>
      <c r="V112" s="40" t="s">
        <v>123</v>
      </c>
      <c r="W112" s="80" t="s">
        <v>134</v>
      </c>
      <c r="X112" s="80" t="s">
        <v>306</v>
      </c>
    </row>
    <row r="113" spans="1:24" ht="21" customHeight="1" x14ac:dyDescent="0.2">
      <c r="A113" s="213" t="s">
        <v>146</v>
      </c>
      <c r="B113" s="214"/>
      <c r="C113" s="214"/>
      <c r="D113" s="214"/>
      <c r="E113" s="214"/>
      <c r="F113" s="214"/>
      <c r="G113" s="214"/>
      <c r="H113" s="214"/>
      <c r="I113" s="214"/>
      <c r="J113" s="215"/>
      <c r="K113" s="63">
        <f>SUM(K109:K112)</f>
        <v>2179210.34</v>
      </c>
      <c r="L113" s="209"/>
      <c r="M113" s="210"/>
      <c r="N113" s="210"/>
      <c r="O113" s="210"/>
      <c r="P113" s="210"/>
      <c r="Q113" s="80"/>
      <c r="R113" s="210"/>
      <c r="S113" s="210"/>
      <c r="T113" s="210"/>
      <c r="U113" s="220"/>
      <c r="W113" s="80"/>
      <c r="X113" s="80"/>
    </row>
    <row r="114" spans="1:24" ht="21" customHeight="1" x14ac:dyDescent="0.2">
      <c r="A114" s="211" t="s">
        <v>111</v>
      </c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W114" s="80"/>
      <c r="X114" s="80"/>
    </row>
    <row r="115" spans="1:24" ht="118.5" customHeight="1" x14ac:dyDescent="0.2">
      <c r="A115" s="18">
        <v>52</v>
      </c>
      <c r="B115" s="27" t="s">
        <v>314</v>
      </c>
      <c r="C115" s="27" t="s">
        <v>315</v>
      </c>
      <c r="D115" s="28" t="s">
        <v>316</v>
      </c>
      <c r="E115" s="31" t="s">
        <v>330</v>
      </c>
      <c r="F115" s="110">
        <v>876</v>
      </c>
      <c r="G115" s="111" t="s">
        <v>36</v>
      </c>
      <c r="H115" s="26">
        <v>1</v>
      </c>
      <c r="I115" s="29">
        <v>71131000000</v>
      </c>
      <c r="J115" s="23" t="s">
        <v>317</v>
      </c>
      <c r="K115" s="24">
        <v>10845480</v>
      </c>
      <c r="L115" s="30" t="s">
        <v>79</v>
      </c>
      <c r="M115" s="30" t="s">
        <v>86</v>
      </c>
      <c r="N115" s="18" t="s">
        <v>186</v>
      </c>
      <c r="O115" s="37" t="s">
        <v>40</v>
      </c>
      <c r="P115" s="61" t="s">
        <v>38</v>
      </c>
      <c r="Q115" s="60"/>
      <c r="R115" s="37"/>
      <c r="S115" s="37"/>
      <c r="T115" s="61"/>
      <c r="U115" s="134" t="s">
        <v>359</v>
      </c>
      <c r="V115" s="40" t="s">
        <v>132</v>
      </c>
      <c r="W115" s="80" t="s">
        <v>138</v>
      </c>
      <c r="X115" s="80" t="s">
        <v>286</v>
      </c>
    </row>
    <row r="116" spans="1:24" ht="21" customHeight="1" x14ac:dyDescent="0.2">
      <c r="A116" s="216" t="s">
        <v>112</v>
      </c>
      <c r="B116" s="217"/>
      <c r="C116" s="217"/>
      <c r="D116" s="217"/>
      <c r="E116" s="217"/>
      <c r="F116" s="217"/>
      <c r="G116" s="217"/>
      <c r="H116" s="217"/>
      <c r="I116" s="217"/>
      <c r="J116" s="217"/>
      <c r="K116" s="63">
        <f>K115</f>
        <v>10845480</v>
      </c>
      <c r="L116" s="209"/>
      <c r="M116" s="210"/>
      <c r="N116" s="210"/>
      <c r="O116" s="210"/>
      <c r="P116" s="210"/>
      <c r="Q116" s="38"/>
      <c r="R116" s="210"/>
      <c r="S116" s="210"/>
      <c r="T116" s="210"/>
      <c r="U116" s="220"/>
      <c r="W116" s="80"/>
      <c r="X116" s="80"/>
    </row>
    <row r="117" spans="1:24" ht="21" customHeight="1" x14ac:dyDescent="0.2">
      <c r="A117" s="211" t="s">
        <v>373</v>
      </c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W117" s="135"/>
      <c r="X117" s="135"/>
    </row>
    <row r="118" spans="1:24" ht="44.25" customHeight="1" x14ac:dyDescent="0.2">
      <c r="A118" s="13">
        <v>53</v>
      </c>
      <c r="B118" s="16" t="s">
        <v>375</v>
      </c>
      <c r="C118" s="16" t="s">
        <v>376</v>
      </c>
      <c r="D118" s="16" t="s">
        <v>377</v>
      </c>
      <c r="E118" s="11" t="s">
        <v>378</v>
      </c>
      <c r="F118" s="4">
        <v>796</v>
      </c>
      <c r="G118" s="5" t="s">
        <v>249</v>
      </c>
      <c r="H118" s="6">
        <v>1</v>
      </c>
      <c r="I118" s="7">
        <v>71131000000</v>
      </c>
      <c r="J118" s="8" t="s">
        <v>41</v>
      </c>
      <c r="K118" s="14">
        <v>1121499.99</v>
      </c>
      <c r="L118" s="8" t="s">
        <v>79</v>
      </c>
      <c r="M118" s="8" t="s">
        <v>79</v>
      </c>
      <c r="N118" s="18" t="s">
        <v>39</v>
      </c>
      <c r="O118" s="18" t="s">
        <v>40</v>
      </c>
      <c r="P118" s="18" t="s">
        <v>38</v>
      </c>
      <c r="Q118" s="2"/>
      <c r="R118" s="2"/>
      <c r="S118" s="2"/>
      <c r="T118" s="2"/>
      <c r="U118" s="2"/>
      <c r="V118" s="40" t="s">
        <v>131</v>
      </c>
      <c r="W118" s="135" t="s">
        <v>134</v>
      </c>
      <c r="X118" s="135" t="s">
        <v>138</v>
      </c>
    </row>
    <row r="119" spans="1:24" ht="21" customHeight="1" x14ac:dyDescent="0.2">
      <c r="A119" s="216" t="s">
        <v>374</v>
      </c>
      <c r="B119" s="217"/>
      <c r="C119" s="217"/>
      <c r="D119" s="217"/>
      <c r="E119" s="217"/>
      <c r="F119" s="217"/>
      <c r="G119" s="217"/>
      <c r="H119" s="217"/>
      <c r="I119" s="217"/>
      <c r="J119" s="217"/>
      <c r="K119" s="15">
        <f>K118</f>
        <v>1121499.99</v>
      </c>
      <c r="L119" s="209"/>
      <c r="M119" s="210"/>
      <c r="N119" s="210"/>
      <c r="O119" s="210"/>
      <c r="P119" s="210"/>
      <c r="Q119" s="2"/>
      <c r="R119" s="210"/>
      <c r="S119" s="210"/>
      <c r="T119" s="210"/>
      <c r="U119" s="220"/>
      <c r="W119" s="51"/>
      <c r="X119" s="51"/>
    </row>
    <row r="120" spans="1:24" ht="21" customHeight="1" x14ac:dyDescent="0.2">
      <c r="A120" s="211" t="s">
        <v>386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W120" s="51"/>
      <c r="X120" s="51"/>
    </row>
    <row r="121" spans="1:24" ht="108.75" customHeight="1" x14ac:dyDescent="0.2">
      <c r="A121" s="13">
        <v>55</v>
      </c>
      <c r="B121" s="102" t="s">
        <v>387</v>
      </c>
      <c r="C121" s="102" t="s">
        <v>387</v>
      </c>
      <c r="D121" s="3" t="s">
        <v>388</v>
      </c>
      <c r="E121" s="4" t="s">
        <v>223</v>
      </c>
      <c r="F121" s="4">
        <v>796</v>
      </c>
      <c r="G121" s="5" t="s">
        <v>45</v>
      </c>
      <c r="H121" s="6">
        <v>2</v>
      </c>
      <c r="I121" s="7">
        <v>71112000014</v>
      </c>
      <c r="J121" s="8" t="s">
        <v>389</v>
      </c>
      <c r="K121" s="14">
        <v>1013499.99</v>
      </c>
      <c r="L121" s="8" t="s">
        <v>79</v>
      </c>
      <c r="M121" s="9" t="s">
        <v>144</v>
      </c>
      <c r="N121" s="2" t="s">
        <v>39</v>
      </c>
      <c r="O121" s="4" t="s">
        <v>40</v>
      </c>
      <c r="P121" s="109" t="s">
        <v>38</v>
      </c>
      <c r="Q121" s="2"/>
      <c r="R121" s="140"/>
      <c r="S121" s="140"/>
      <c r="T121" s="140"/>
      <c r="U121" s="140"/>
      <c r="V121" s="40" t="s">
        <v>128</v>
      </c>
      <c r="W121" s="140" t="s">
        <v>138</v>
      </c>
      <c r="X121" s="140" t="s">
        <v>141</v>
      </c>
    </row>
    <row r="122" spans="1:24" ht="108" customHeight="1" x14ac:dyDescent="0.2">
      <c r="A122" s="13">
        <v>56</v>
      </c>
      <c r="B122" s="3" t="s">
        <v>225</v>
      </c>
      <c r="C122" s="3" t="s">
        <v>225</v>
      </c>
      <c r="D122" s="11" t="s">
        <v>390</v>
      </c>
      <c r="E122" s="4" t="s">
        <v>223</v>
      </c>
      <c r="F122" s="4">
        <v>796</v>
      </c>
      <c r="G122" s="5" t="s">
        <v>45</v>
      </c>
      <c r="H122" s="6">
        <v>1</v>
      </c>
      <c r="I122" s="7">
        <v>71129000011</v>
      </c>
      <c r="J122" s="8" t="s">
        <v>391</v>
      </c>
      <c r="K122" s="14">
        <v>4115853.33</v>
      </c>
      <c r="L122" s="8" t="s">
        <v>79</v>
      </c>
      <c r="M122" s="9" t="s">
        <v>144</v>
      </c>
      <c r="N122" s="2" t="s">
        <v>39</v>
      </c>
      <c r="O122" s="4" t="s">
        <v>40</v>
      </c>
      <c r="P122" s="109" t="s">
        <v>38</v>
      </c>
      <c r="Q122" s="2"/>
      <c r="R122" s="140"/>
      <c r="S122" s="140"/>
      <c r="T122" s="140"/>
      <c r="U122" s="140"/>
      <c r="V122" s="40" t="s">
        <v>128</v>
      </c>
      <c r="W122" s="140" t="s">
        <v>138</v>
      </c>
      <c r="X122" s="140" t="s">
        <v>141</v>
      </c>
    </row>
    <row r="123" spans="1:24" ht="110.25" customHeight="1" x14ac:dyDescent="0.2">
      <c r="A123" s="13">
        <v>57</v>
      </c>
      <c r="B123" s="102" t="s">
        <v>392</v>
      </c>
      <c r="C123" s="102" t="s">
        <v>393</v>
      </c>
      <c r="D123" s="11" t="s">
        <v>394</v>
      </c>
      <c r="E123" s="4" t="s">
        <v>223</v>
      </c>
      <c r="F123" s="4">
        <v>796</v>
      </c>
      <c r="G123" s="5" t="s">
        <v>45</v>
      </c>
      <c r="H123" s="6">
        <v>1</v>
      </c>
      <c r="I123" s="7">
        <v>71131000000</v>
      </c>
      <c r="J123" s="8" t="s">
        <v>395</v>
      </c>
      <c r="K123" s="14">
        <v>3631133.33</v>
      </c>
      <c r="L123" s="8" t="s">
        <v>79</v>
      </c>
      <c r="M123" s="9" t="s">
        <v>144</v>
      </c>
      <c r="N123" s="2" t="s">
        <v>39</v>
      </c>
      <c r="O123" s="4" t="s">
        <v>40</v>
      </c>
      <c r="P123" s="109" t="s">
        <v>38</v>
      </c>
      <c r="Q123" s="2"/>
      <c r="R123" s="140"/>
      <c r="S123" s="140"/>
      <c r="T123" s="140"/>
      <c r="U123" s="140"/>
      <c r="V123" s="40" t="s">
        <v>128</v>
      </c>
      <c r="W123" s="140" t="s">
        <v>138</v>
      </c>
      <c r="X123" s="140" t="s">
        <v>141</v>
      </c>
    </row>
    <row r="124" spans="1:24" ht="41.25" customHeight="1" x14ac:dyDescent="0.2">
      <c r="A124" s="13">
        <v>58</v>
      </c>
      <c r="B124" s="3" t="s">
        <v>396</v>
      </c>
      <c r="C124" s="3" t="s">
        <v>397</v>
      </c>
      <c r="D124" s="11" t="s">
        <v>398</v>
      </c>
      <c r="E124" s="11" t="s">
        <v>399</v>
      </c>
      <c r="F124" s="4">
        <v>796</v>
      </c>
      <c r="G124" s="5" t="s">
        <v>45</v>
      </c>
      <c r="H124" s="6">
        <v>5</v>
      </c>
      <c r="I124" s="7">
        <v>71131000000</v>
      </c>
      <c r="J124" s="8" t="s">
        <v>41</v>
      </c>
      <c r="K124" s="14">
        <v>2958161.6</v>
      </c>
      <c r="L124" s="8" t="s">
        <v>79</v>
      </c>
      <c r="M124" s="9" t="s">
        <v>144</v>
      </c>
      <c r="N124" s="16" t="s">
        <v>39</v>
      </c>
      <c r="O124" s="141" t="s">
        <v>40</v>
      </c>
      <c r="P124" s="98" t="s">
        <v>40</v>
      </c>
      <c r="Q124" s="2"/>
      <c r="R124" s="140"/>
      <c r="S124" s="140"/>
      <c r="T124" s="140"/>
      <c r="U124" s="140"/>
      <c r="V124" s="40" t="s">
        <v>128</v>
      </c>
      <c r="W124" s="140" t="s">
        <v>138</v>
      </c>
      <c r="X124" s="140" t="s">
        <v>137</v>
      </c>
    </row>
    <row r="125" spans="1:24" ht="40.5" customHeight="1" x14ac:dyDescent="0.2">
      <c r="A125" s="13">
        <v>59</v>
      </c>
      <c r="B125" s="3" t="s">
        <v>400</v>
      </c>
      <c r="C125" s="3" t="s">
        <v>401</v>
      </c>
      <c r="D125" s="11" t="s">
        <v>402</v>
      </c>
      <c r="E125" s="11" t="s">
        <v>403</v>
      </c>
      <c r="F125" s="4">
        <v>796</v>
      </c>
      <c r="G125" s="5" t="s">
        <v>45</v>
      </c>
      <c r="H125" s="6">
        <v>1</v>
      </c>
      <c r="I125" s="7">
        <v>71131000000</v>
      </c>
      <c r="J125" s="8" t="s">
        <v>41</v>
      </c>
      <c r="K125" s="14">
        <v>2184431.7400000002</v>
      </c>
      <c r="L125" s="8" t="s">
        <v>79</v>
      </c>
      <c r="M125" s="9" t="s">
        <v>144</v>
      </c>
      <c r="N125" s="16" t="s">
        <v>39</v>
      </c>
      <c r="O125" s="141" t="s">
        <v>40</v>
      </c>
      <c r="P125" s="141" t="s">
        <v>38</v>
      </c>
      <c r="Q125" s="2"/>
      <c r="R125" s="140"/>
      <c r="S125" s="140"/>
      <c r="T125" s="140"/>
      <c r="U125" s="140"/>
      <c r="V125" s="40" t="s">
        <v>128</v>
      </c>
      <c r="W125" s="140" t="s">
        <v>138</v>
      </c>
      <c r="X125" s="140" t="s">
        <v>137</v>
      </c>
    </row>
    <row r="126" spans="1:24" s="127" customFormat="1" ht="138.75" customHeight="1" x14ac:dyDescent="0.2">
      <c r="A126" s="13">
        <v>60</v>
      </c>
      <c r="B126" s="3" t="s">
        <v>246</v>
      </c>
      <c r="C126" s="3" t="s">
        <v>405</v>
      </c>
      <c r="D126" s="11" t="s">
        <v>406</v>
      </c>
      <c r="E126" s="11" t="s">
        <v>407</v>
      </c>
      <c r="F126" s="4">
        <v>796</v>
      </c>
      <c r="G126" s="5" t="s">
        <v>45</v>
      </c>
      <c r="H126" s="6">
        <v>228</v>
      </c>
      <c r="I126" s="7">
        <v>71131000000</v>
      </c>
      <c r="J126" s="8" t="s">
        <v>41</v>
      </c>
      <c r="K126" s="14">
        <v>7799997.9000000004</v>
      </c>
      <c r="L126" s="9" t="s">
        <v>79</v>
      </c>
      <c r="M126" s="9" t="s">
        <v>144</v>
      </c>
      <c r="N126" s="16" t="s">
        <v>39</v>
      </c>
      <c r="O126" s="142" t="s">
        <v>40</v>
      </c>
      <c r="P126" s="142" t="s">
        <v>38</v>
      </c>
      <c r="Q126" s="2"/>
      <c r="R126" s="2"/>
      <c r="S126" s="2"/>
      <c r="T126" s="2"/>
      <c r="U126" s="2"/>
      <c r="V126" s="126" t="s">
        <v>404</v>
      </c>
      <c r="W126" s="2" t="s">
        <v>140</v>
      </c>
      <c r="X126" s="2" t="s">
        <v>136</v>
      </c>
    </row>
    <row r="127" spans="1:24" ht="21" customHeight="1" x14ac:dyDescent="0.2">
      <c r="A127" s="216" t="s">
        <v>455</v>
      </c>
      <c r="B127" s="217"/>
      <c r="C127" s="217"/>
      <c r="D127" s="217"/>
      <c r="E127" s="217"/>
      <c r="F127" s="217"/>
      <c r="G127" s="217"/>
      <c r="H127" s="217"/>
      <c r="I127" s="217"/>
      <c r="J127" s="217"/>
      <c r="K127" s="15">
        <f>SUM(K121:K126)</f>
        <v>21703077.890000001</v>
      </c>
      <c r="L127" s="59"/>
      <c r="M127" s="140"/>
      <c r="N127" s="140"/>
      <c r="O127" s="140"/>
      <c r="P127" s="140"/>
      <c r="Q127" s="2"/>
      <c r="R127" s="140"/>
      <c r="S127" s="140"/>
      <c r="T127" s="140"/>
      <c r="U127" s="140"/>
      <c r="W127" s="51"/>
      <c r="X127" s="51"/>
    </row>
    <row r="128" spans="1:24" ht="21" customHeight="1" x14ac:dyDescent="0.2">
      <c r="A128" s="242" t="s">
        <v>164</v>
      </c>
      <c r="B128" s="243"/>
      <c r="C128" s="243"/>
      <c r="D128" s="243"/>
      <c r="E128" s="243"/>
      <c r="F128" s="243"/>
      <c r="G128" s="243"/>
      <c r="H128" s="243"/>
      <c r="I128" s="243"/>
      <c r="J128" s="244"/>
      <c r="K128" s="77">
        <f>K23+K26+K29+K45+K48+K53+K56+K59+K62+K65+K71+K75+K78+K81+K85+K89+K92+K95+K99+K103+K107+K113+K116+K119+K127</f>
        <v>189975402.24000001</v>
      </c>
      <c r="L128" s="239"/>
      <c r="M128" s="240"/>
      <c r="N128" s="240"/>
      <c r="O128" s="240"/>
      <c r="P128" s="240"/>
      <c r="Q128" s="38"/>
      <c r="R128" s="80"/>
      <c r="S128" s="38"/>
      <c r="T128" s="38"/>
      <c r="U128" s="80"/>
    </row>
    <row r="129" spans="1:23" ht="10.5" customHeight="1" x14ac:dyDescent="0.2">
      <c r="A129" s="241"/>
      <c r="B129" s="241"/>
      <c r="C129" s="241"/>
      <c r="D129" s="241"/>
      <c r="E129" s="241"/>
      <c r="F129" s="241"/>
      <c r="G129" s="241"/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241"/>
      <c r="U129" s="241"/>
    </row>
    <row r="130" spans="1:23" ht="3.75" customHeight="1" x14ac:dyDescent="0.2">
      <c r="A130" s="241"/>
      <c r="B130" s="241"/>
      <c r="C130" s="241"/>
      <c r="D130" s="241"/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241"/>
      <c r="U130" s="241"/>
    </row>
    <row r="132" spans="1:23" ht="22.5" customHeight="1" x14ac:dyDescent="0.2">
      <c r="A132" s="221" t="s">
        <v>662</v>
      </c>
      <c r="B132" s="221"/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W132" s="33" t="s">
        <v>51</v>
      </c>
    </row>
    <row r="133" spans="1:23" x14ac:dyDescent="0.2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</row>
    <row r="134" spans="1:23" ht="15" customHeight="1" x14ac:dyDescent="0.2">
      <c r="A134" s="221" t="s">
        <v>647</v>
      </c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</row>
    <row r="135" spans="1:23" x14ac:dyDescent="0.2">
      <c r="A135" s="221"/>
      <c r="B135" s="221"/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</row>
    <row r="137" spans="1:23" ht="24" customHeight="1" x14ac:dyDescent="0.2">
      <c r="A137" s="224" t="s">
        <v>0</v>
      </c>
      <c r="B137" s="226" t="s">
        <v>1</v>
      </c>
      <c r="C137" s="226" t="s">
        <v>2</v>
      </c>
      <c r="D137" s="222" t="s">
        <v>24</v>
      </c>
      <c r="E137" s="229"/>
      <c r="F137" s="229"/>
      <c r="G137" s="229"/>
      <c r="H137" s="229"/>
      <c r="I137" s="229"/>
      <c r="J137" s="229"/>
      <c r="K137" s="229"/>
      <c r="L137" s="229"/>
      <c r="M137" s="223"/>
      <c r="N137" s="226" t="s">
        <v>15</v>
      </c>
      <c r="O137" s="226" t="s">
        <v>16</v>
      </c>
      <c r="P137" s="226" t="s">
        <v>18</v>
      </c>
      <c r="Q137" s="226" t="s">
        <v>19</v>
      </c>
      <c r="R137" s="226" t="s">
        <v>20</v>
      </c>
      <c r="S137" s="226" t="s">
        <v>21</v>
      </c>
      <c r="T137" s="226" t="s">
        <v>22</v>
      </c>
      <c r="U137" s="226" t="s">
        <v>23</v>
      </c>
    </row>
    <row r="138" spans="1:23" ht="63.75" customHeight="1" x14ac:dyDescent="0.2">
      <c r="A138" s="232"/>
      <c r="B138" s="227"/>
      <c r="C138" s="227"/>
      <c r="D138" s="226" t="s">
        <v>3</v>
      </c>
      <c r="E138" s="226" t="s">
        <v>4</v>
      </c>
      <c r="F138" s="222" t="s">
        <v>5</v>
      </c>
      <c r="G138" s="223"/>
      <c r="H138" s="224" t="s">
        <v>8</v>
      </c>
      <c r="I138" s="222" t="s">
        <v>9</v>
      </c>
      <c r="J138" s="223"/>
      <c r="K138" s="226" t="s">
        <v>11</v>
      </c>
      <c r="L138" s="222" t="s">
        <v>12</v>
      </c>
      <c r="M138" s="223"/>
      <c r="N138" s="227"/>
      <c r="O138" s="228"/>
      <c r="P138" s="228"/>
      <c r="Q138" s="227"/>
      <c r="R138" s="227"/>
      <c r="S138" s="227"/>
      <c r="T138" s="227"/>
      <c r="U138" s="227"/>
    </row>
    <row r="139" spans="1:23" ht="100.5" customHeight="1" x14ac:dyDescent="0.2">
      <c r="A139" s="233"/>
      <c r="B139" s="228"/>
      <c r="C139" s="228"/>
      <c r="D139" s="230"/>
      <c r="E139" s="230"/>
      <c r="F139" s="65" t="s">
        <v>6</v>
      </c>
      <c r="G139" s="65" t="s">
        <v>7</v>
      </c>
      <c r="H139" s="225"/>
      <c r="I139" s="65" t="s">
        <v>10</v>
      </c>
      <c r="J139" s="65" t="s">
        <v>7</v>
      </c>
      <c r="K139" s="230"/>
      <c r="L139" s="37" t="s">
        <v>13</v>
      </c>
      <c r="M139" s="37" t="s">
        <v>14</v>
      </c>
      <c r="N139" s="228"/>
      <c r="O139" s="37" t="s">
        <v>17</v>
      </c>
      <c r="P139" s="37" t="s">
        <v>17</v>
      </c>
      <c r="Q139" s="228"/>
      <c r="R139" s="228"/>
      <c r="S139" s="228"/>
      <c r="T139" s="228"/>
      <c r="U139" s="228"/>
    </row>
    <row r="140" spans="1:23" x14ac:dyDescent="0.2">
      <c r="A140" s="37">
        <v>1</v>
      </c>
      <c r="B140" s="37">
        <v>2</v>
      </c>
      <c r="C140" s="37">
        <v>3</v>
      </c>
      <c r="D140" s="37">
        <v>4</v>
      </c>
      <c r="E140" s="37">
        <v>5</v>
      </c>
      <c r="F140" s="37">
        <v>6</v>
      </c>
      <c r="G140" s="37">
        <v>7</v>
      </c>
      <c r="H140" s="37">
        <v>8</v>
      </c>
      <c r="I140" s="37">
        <v>9</v>
      </c>
      <c r="J140" s="37">
        <v>10</v>
      </c>
      <c r="K140" s="37">
        <v>11</v>
      </c>
      <c r="L140" s="37">
        <v>12</v>
      </c>
      <c r="M140" s="37">
        <v>13</v>
      </c>
      <c r="N140" s="37">
        <v>14</v>
      </c>
      <c r="O140" s="37">
        <v>15</v>
      </c>
      <c r="P140" s="37">
        <v>16</v>
      </c>
      <c r="Q140" s="37">
        <v>17</v>
      </c>
      <c r="R140" s="37">
        <v>18</v>
      </c>
      <c r="S140" s="37">
        <v>19</v>
      </c>
      <c r="T140" s="37">
        <v>20</v>
      </c>
      <c r="U140" s="37">
        <v>21</v>
      </c>
    </row>
    <row r="141" spans="1:23" ht="115.5" customHeight="1" x14ac:dyDescent="0.2">
      <c r="A141" s="80">
        <v>1</v>
      </c>
      <c r="B141" s="27" t="s">
        <v>77</v>
      </c>
      <c r="C141" s="27" t="s">
        <v>180</v>
      </c>
      <c r="D141" s="11" t="s">
        <v>174</v>
      </c>
      <c r="E141" s="4" t="s">
        <v>175</v>
      </c>
      <c r="F141" s="31">
        <v>168</v>
      </c>
      <c r="G141" s="25" t="s">
        <v>179</v>
      </c>
      <c r="H141" s="6">
        <v>7688</v>
      </c>
      <c r="I141" s="29">
        <v>71100000000</v>
      </c>
      <c r="J141" s="23" t="s">
        <v>43</v>
      </c>
      <c r="K141" s="14">
        <v>40559341.329999998</v>
      </c>
      <c r="L141" s="9" t="s">
        <v>79</v>
      </c>
      <c r="M141" s="4" t="s">
        <v>176</v>
      </c>
      <c r="N141" s="18" t="s">
        <v>78</v>
      </c>
      <c r="O141" s="37" t="s">
        <v>40</v>
      </c>
      <c r="P141" s="97" t="s">
        <v>40</v>
      </c>
      <c r="Q141" s="67"/>
      <c r="R141" s="37"/>
      <c r="S141" s="37"/>
      <c r="T141" s="37"/>
      <c r="U141" s="61"/>
    </row>
    <row r="142" spans="1:23" ht="62.25" customHeight="1" x14ac:dyDescent="0.2">
      <c r="A142" s="80">
        <v>2</v>
      </c>
      <c r="B142" s="3" t="s">
        <v>42</v>
      </c>
      <c r="C142" s="3" t="s">
        <v>188</v>
      </c>
      <c r="D142" s="11" t="s">
        <v>189</v>
      </c>
      <c r="E142" s="4" t="s">
        <v>190</v>
      </c>
      <c r="F142" s="31">
        <v>168</v>
      </c>
      <c r="G142" s="25" t="s">
        <v>179</v>
      </c>
      <c r="H142" s="26">
        <v>600</v>
      </c>
      <c r="I142" s="29">
        <v>71136000000</v>
      </c>
      <c r="J142" s="8" t="s">
        <v>185</v>
      </c>
      <c r="K142" s="14">
        <v>285000</v>
      </c>
      <c r="L142" s="9" t="s">
        <v>79</v>
      </c>
      <c r="M142" s="9" t="s">
        <v>144</v>
      </c>
      <c r="N142" s="16" t="s">
        <v>39</v>
      </c>
      <c r="O142" s="154" t="s">
        <v>40</v>
      </c>
      <c r="P142" s="98" t="s">
        <v>40</v>
      </c>
      <c r="Q142" s="67"/>
      <c r="R142" s="37"/>
      <c r="S142" s="37"/>
      <c r="T142" s="37"/>
      <c r="U142" s="61"/>
    </row>
    <row r="143" spans="1:23" ht="62.25" customHeight="1" x14ac:dyDescent="0.2">
      <c r="A143" s="80">
        <v>3</v>
      </c>
      <c r="B143" s="3" t="s">
        <v>46</v>
      </c>
      <c r="C143" s="3" t="s">
        <v>47</v>
      </c>
      <c r="D143" s="11" t="s">
        <v>48</v>
      </c>
      <c r="E143" s="4" t="s">
        <v>281</v>
      </c>
      <c r="F143" s="31">
        <v>166</v>
      </c>
      <c r="G143" s="5" t="s">
        <v>49</v>
      </c>
      <c r="H143" s="6">
        <v>57138</v>
      </c>
      <c r="I143" s="29">
        <v>71100000000</v>
      </c>
      <c r="J143" s="23" t="s">
        <v>43</v>
      </c>
      <c r="K143" s="14">
        <v>10296999</v>
      </c>
      <c r="L143" s="9" t="s">
        <v>79</v>
      </c>
      <c r="M143" s="4" t="s">
        <v>149</v>
      </c>
      <c r="N143" s="16" t="s">
        <v>39</v>
      </c>
      <c r="O143" s="154" t="s">
        <v>40</v>
      </c>
      <c r="P143" s="98" t="s">
        <v>40</v>
      </c>
      <c r="Q143" s="67"/>
      <c r="R143" s="37"/>
      <c r="S143" s="37"/>
      <c r="T143" s="37"/>
      <c r="U143" s="61"/>
    </row>
    <row r="144" spans="1:23" ht="93" customHeight="1" x14ac:dyDescent="0.2">
      <c r="A144" s="80">
        <v>4</v>
      </c>
      <c r="B144" s="27" t="s">
        <v>148</v>
      </c>
      <c r="C144" s="27" t="s">
        <v>147</v>
      </c>
      <c r="D144" s="28" t="s">
        <v>384</v>
      </c>
      <c r="E144" s="28" t="s">
        <v>107</v>
      </c>
      <c r="F144" s="32">
        <v>876</v>
      </c>
      <c r="G144" s="25" t="s">
        <v>36</v>
      </c>
      <c r="H144" s="26">
        <v>1</v>
      </c>
      <c r="I144" s="29">
        <v>71131000000</v>
      </c>
      <c r="J144" s="23" t="s">
        <v>41</v>
      </c>
      <c r="K144" s="24">
        <v>3192000.79</v>
      </c>
      <c r="L144" s="23" t="s">
        <v>79</v>
      </c>
      <c r="M144" s="23" t="s">
        <v>149</v>
      </c>
      <c r="N144" s="18" t="s">
        <v>39</v>
      </c>
      <c r="O144" s="18" t="s">
        <v>40</v>
      </c>
      <c r="P144" s="41" t="s">
        <v>40</v>
      </c>
      <c r="Q144" s="80"/>
      <c r="R144" s="80"/>
      <c r="S144" s="80"/>
      <c r="T144" s="80"/>
      <c r="U144" s="18"/>
    </row>
    <row r="145" spans="1:21" ht="54" customHeight="1" x14ac:dyDescent="0.2">
      <c r="A145" s="80">
        <v>5</v>
      </c>
      <c r="B145" s="27" t="s">
        <v>225</v>
      </c>
      <c r="C145" s="27" t="s">
        <v>226</v>
      </c>
      <c r="D145" s="28" t="s">
        <v>227</v>
      </c>
      <c r="E145" s="28" t="s">
        <v>367</v>
      </c>
      <c r="F145" s="31">
        <v>796</v>
      </c>
      <c r="G145" s="31" t="s">
        <v>45</v>
      </c>
      <c r="H145" s="29">
        <v>1</v>
      </c>
      <c r="I145" s="29">
        <v>71131000000</v>
      </c>
      <c r="J145" s="23" t="s">
        <v>41</v>
      </c>
      <c r="K145" s="24">
        <v>260684.4</v>
      </c>
      <c r="L145" s="30" t="s">
        <v>79</v>
      </c>
      <c r="M145" s="30" t="s">
        <v>144</v>
      </c>
      <c r="N145" s="31" t="s">
        <v>39</v>
      </c>
      <c r="O145" s="32" t="s">
        <v>40</v>
      </c>
      <c r="P145" s="100" t="s">
        <v>40</v>
      </c>
      <c r="Q145" s="80"/>
      <c r="R145" s="80"/>
      <c r="S145" s="80"/>
      <c r="T145" s="80"/>
      <c r="U145" s="18"/>
    </row>
    <row r="146" spans="1:21" ht="112.5" customHeight="1" x14ac:dyDescent="0.2">
      <c r="A146" s="80">
        <v>6</v>
      </c>
      <c r="B146" s="27" t="s">
        <v>228</v>
      </c>
      <c r="C146" s="27" t="s">
        <v>229</v>
      </c>
      <c r="D146" s="28" t="s">
        <v>230</v>
      </c>
      <c r="E146" s="31" t="s">
        <v>231</v>
      </c>
      <c r="F146" s="31">
        <v>876</v>
      </c>
      <c r="G146" s="31" t="s">
        <v>36</v>
      </c>
      <c r="H146" s="29">
        <v>1</v>
      </c>
      <c r="I146" s="29">
        <v>71131000000</v>
      </c>
      <c r="J146" s="23" t="s">
        <v>41</v>
      </c>
      <c r="K146" s="24">
        <v>2221567.6800000002</v>
      </c>
      <c r="L146" s="30" t="s">
        <v>79</v>
      </c>
      <c r="M146" s="30" t="s">
        <v>144</v>
      </c>
      <c r="N146" s="31" t="s">
        <v>39</v>
      </c>
      <c r="O146" s="31" t="s">
        <v>40</v>
      </c>
      <c r="P146" s="101" t="s">
        <v>40</v>
      </c>
      <c r="Q146" s="67"/>
      <c r="R146" s="37"/>
      <c r="S146" s="37"/>
      <c r="T146" s="37"/>
      <c r="U146" s="61"/>
    </row>
    <row r="147" spans="1:21" ht="116.25" customHeight="1" x14ac:dyDescent="0.2">
      <c r="A147" s="80">
        <v>7</v>
      </c>
      <c r="B147" s="3" t="s">
        <v>228</v>
      </c>
      <c r="C147" s="3" t="s">
        <v>229</v>
      </c>
      <c r="D147" s="11" t="s">
        <v>332</v>
      </c>
      <c r="E147" s="4" t="s">
        <v>231</v>
      </c>
      <c r="F147" s="4">
        <v>796</v>
      </c>
      <c r="G147" s="4" t="s">
        <v>36</v>
      </c>
      <c r="H147" s="7">
        <v>1</v>
      </c>
      <c r="I147" s="7">
        <v>71131000000</v>
      </c>
      <c r="J147" s="8" t="s">
        <v>41</v>
      </c>
      <c r="K147" s="14">
        <v>2372774.46</v>
      </c>
      <c r="L147" s="9" t="s">
        <v>79</v>
      </c>
      <c r="M147" s="9" t="s">
        <v>144</v>
      </c>
      <c r="N147" s="31" t="s">
        <v>39</v>
      </c>
      <c r="O147" s="4" t="s">
        <v>40</v>
      </c>
      <c r="P147" s="129" t="s">
        <v>40</v>
      </c>
      <c r="Q147" s="67"/>
      <c r="R147" s="37"/>
      <c r="S147" s="37"/>
      <c r="T147" s="37"/>
      <c r="U147" s="61"/>
    </row>
    <row r="148" spans="1:21" ht="117.75" customHeight="1" x14ac:dyDescent="0.2">
      <c r="A148" s="80">
        <v>8</v>
      </c>
      <c r="B148" s="3" t="s">
        <v>228</v>
      </c>
      <c r="C148" s="3" t="s">
        <v>229</v>
      </c>
      <c r="D148" s="11" t="s">
        <v>333</v>
      </c>
      <c r="E148" s="4" t="s">
        <v>231</v>
      </c>
      <c r="F148" s="4">
        <v>796</v>
      </c>
      <c r="G148" s="4" t="s">
        <v>36</v>
      </c>
      <c r="H148" s="7">
        <v>1</v>
      </c>
      <c r="I148" s="7">
        <v>71131000000</v>
      </c>
      <c r="J148" s="8" t="s">
        <v>41</v>
      </c>
      <c r="K148" s="14">
        <v>1200000</v>
      </c>
      <c r="L148" s="9" t="s">
        <v>79</v>
      </c>
      <c r="M148" s="9" t="s">
        <v>144</v>
      </c>
      <c r="N148" s="31" t="s">
        <v>39</v>
      </c>
      <c r="O148" s="4" t="s">
        <v>40</v>
      </c>
      <c r="P148" s="129" t="s">
        <v>40</v>
      </c>
      <c r="Q148" s="67"/>
      <c r="R148" s="37"/>
      <c r="S148" s="37"/>
      <c r="T148" s="37"/>
      <c r="U148" s="61"/>
    </row>
    <row r="149" spans="1:21" ht="123.75" customHeight="1" x14ac:dyDescent="0.2">
      <c r="A149" s="80">
        <v>9</v>
      </c>
      <c r="B149" s="3" t="s">
        <v>228</v>
      </c>
      <c r="C149" s="3" t="s">
        <v>229</v>
      </c>
      <c r="D149" s="11" t="s">
        <v>334</v>
      </c>
      <c r="E149" s="4" t="s">
        <v>368</v>
      </c>
      <c r="F149" s="4">
        <v>796</v>
      </c>
      <c r="G149" s="4" t="s">
        <v>36</v>
      </c>
      <c r="H149" s="7">
        <v>1</v>
      </c>
      <c r="I149" s="7">
        <v>71131000000</v>
      </c>
      <c r="J149" s="8" t="s">
        <v>41</v>
      </c>
      <c r="K149" s="14">
        <v>122242.33</v>
      </c>
      <c r="L149" s="9" t="s">
        <v>79</v>
      </c>
      <c r="M149" s="9" t="s">
        <v>144</v>
      </c>
      <c r="N149" s="31" t="s">
        <v>39</v>
      </c>
      <c r="O149" s="4" t="s">
        <v>40</v>
      </c>
      <c r="P149" s="129" t="s">
        <v>40</v>
      </c>
      <c r="Q149" s="67"/>
      <c r="R149" s="37"/>
      <c r="S149" s="37"/>
      <c r="T149" s="37"/>
      <c r="U149" s="61"/>
    </row>
    <row r="150" spans="1:21" ht="124.5" customHeight="1" x14ac:dyDescent="0.2">
      <c r="A150" s="80">
        <v>10</v>
      </c>
      <c r="B150" s="3" t="s">
        <v>228</v>
      </c>
      <c r="C150" s="3" t="s">
        <v>229</v>
      </c>
      <c r="D150" s="11" t="s">
        <v>335</v>
      </c>
      <c r="E150" s="4" t="s">
        <v>369</v>
      </c>
      <c r="F150" s="4">
        <v>796</v>
      </c>
      <c r="G150" s="4" t="s">
        <v>36</v>
      </c>
      <c r="H150" s="7">
        <v>1</v>
      </c>
      <c r="I150" s="7">
        <v>71131000000</v>
      </c>
      <c r="J150" s="8" t="s">
        <v>41</v>
      </c>
      <c r="K150" s="14">
        <v>704170.49</v>
      </c>
      <c r="L150" s="9" t="s">
        <v>79</v>
      </c>
      <c r="M150" s="9" t="s">
        <v>144</v>
      </c>
      <c r="N150" s="31" t="s">
        <v>39</v>
      </c>
      <c r="O150" s="4" t="s">
        <v>40</v>
      </c>
      <c r="P150" s="129" t="s">
        <v>40</v>
      </c>
      <c r="Q150" s="67"/>
      <c r="R150" s="37"/>
      <c r="S150" s="37"/>
      <c r="T150" s="37"/>
      <c r="U150" s="61"/>
    </row>
    <row r="151" spans="1:21" ht="108.75" customHeight="1" x14ac:dyDescent="0.2">
      <c r="A151" s="80">
        <v>11</v>
      </c>
      <c r="B151" s="10" t="s">
        <v>228</v>
      </c>
      <c r="C151" s="10" t="s">
        <v>229</v>
      </c>
      <c r="D151" s="11" t="s">
        <v>353</v>
      </c>
      <c r="E151" s="4" t="s">
        <v>231</v>
      </c>
      <c r="F151" s="109">
        <v>796</v>
      </c>
      <c r="G151" s="109" t="s">
        <v>36</v>
      </c>
      <c r="H151" s="113">
        <v>1</v>
      </c>
      <c r="I151" s="113">
        <v>71131000000</v>
      </c>
      <c r="J151" s="87" t="s">
        <v>41</v>
      </c>
      <c r="K151" s="14">
        <v>4458789.21</v>
      </c>
      <c r="L151" s="9" t="s">
        <v>79</v>
      </c>
      <c r="M151" s="9" t="s">
        <v>144</v>
      </c>
      <c r="N151" s="4" t="s">
        <v>78</v>
      </c>
      <c r="O151" s="4" t="s">
        <v>40</v>
      </c>
      <c r="P151" s="129" t="s">
        <v>40</v>
      </c>
      <c r="Q151" s="67"/>
      <c r="R151" s="37"/>
      <c r="S151" s="37"/>
      <c r="T151" s="37"/>
      <c r="U151" s="61"/>
    </row>
    <row r="152" spans="1:21" ht="113.25" customHeight="1" x14ac:dyDescent="0.2">
      <c r="A152" s="80">
        <v>12</v>
      </c>
      <c r="B152" s="10" t="s">
        <v>108</v>
      </c>
      <c r="C152" s="10" t="s">
        <v>354</v>
      </c>
      <c r="D152" s="11" t="s">
        <v>355</v>
      </c>
      <c r="E152" s="4" t="s">
        <v>231</v>
      </c>
      <c r="F152" s="109">
        <v>796</v>
      </c>
      <c r="G152" s="109" t="s">
        <v>36</v>
      </c>
      <c r="H152" s="113">
        <v>1</v>
      </c>
      <c r="I152" s="113">
        <v>71131000000</v>
      </c>
      <c r="J152" s="87" t="s">
        <v>41</v>
      </c>
      <c r="K152" s="14">
        <v>789258</v>
      </c>
      <c r="L152" s="9" t="s">
        <v>79</v>
      </c>
      <c r="M152" s="9" t="s">
        <v>144</v>
      </c>
      <c r="N152" s="4" t="s">
        <v>39</v>
      </c>
      <c r="O152" s="4" t="s">
        <v>40</v>
      </c>
      <c r="P152" s="129" t="s">
        <v>40</v>
      </c>
      <c r="Q152" s="67"/>
      <c r="R152" s="37"/>
      <c r="S152" s="37"/>
      <c r="T152" s="37"/>
      <c r="U152" s="61"/>
    </row>
    <row r="153" spans="1:21" ht="114.75" customHeight="1" x14ac:dyDescent="0.2">
      <c r="A153" s="80">
        <v>13</v>
      </c>
      <c r="B153" s="10" t="s">
        <v>356</v>
      </c>
      <c r="C153" s="10" t="s">
        <v>357</v>
      </c>
      <c r="D153" s="11" t="s">
        <v>358</v>
      </c>
      <c r="E153" s="4" t="s">
        <v>231</v>
      </c>
      <c r="F153" s="109">
        <v>796</v>
      </c>
      <c r="G153" s="109" t="s">
        <v>36</v>
      </c>
      <c r="H153" s="113">
        <v>1</v>
      </c>
      <c r="I153" s="113">
        <v>71131000000</v>
      </c>
      <c r="J153" s="87" t="s">
        <v>41</v>
      </c>
      <c r="K153" s="14">
        <v>1568587</v>
      </c>
      <c r="L153" s="9" t="s">
        <v>79</v>
      </c>
      <c r="M153" s="9" t="s">
        <v>144</v>
      </c>
      <c r="N153" s="4" t="s">
        <v>39</v>
      </c>
      <c r="O153" s="4" t="s">
        <v>40</v>
      </c>
      <c r="P153" s="129" t="s">
        <v>40</v>
      </c>
      <c r="Q153" s="67"/>
      <c r="R153" s="37"/>
      <c r="S153" s="37"/>
      <c r="T153" s="37"/>
      <c r="U153" s="61"/>
    </row>
    <row r="154" spans="1:21" ht="48.75" customHeight="1" x14ac:dyDescent="0.2">
      <c r="A154" s="80">
        <v>14</v>
      </c>
      <c r="B154" s="3" t="s">
        <v>287</v>
      </c>
      <c r="C154" s="3" t="s">
        <v>288</v>
      </c>
      <c r="D154" s="11" t="s">
        <v>289</v>
      </c>
      <c r="E154" s="11" t="s">
        <v>290</v>
      </c>
      <c r="F154" s="31">
        <v>796</v>
      </c>
      <c r="G154" s="5" t="s">
        <v>249</v>
      </c>
      <c r="H154" s="6">
        <v>17</v>
      </c>
      <c r="I154" s="29">
        <v>71131000000</v>
      </c>
      <c r="J154" s="23" t="s">
        <v>41</v>
      </c>
      <c r="K154" s="14">
        <v>1144740</v>
      </c>
      <c r="L154" s="9" t="s">
        <v>79</v>
      </c>
      <c r="M154" s="108" t="s">
        <v>144</v>
      </c>
      <c r="N154" s="16" t="s">
        <v>39</v>
      </c>
      <c r="O154" s="154" t="s">
        <v>40</v>
      </c>
      <c r="P154" s="98" t="s">
        <v>40</v>
      </c>
      <c r="Q154" s="67"/>
      <c r="R154" s="37"/>
      <c r="S154" s="37"/>
      <c r="T154" s="37"/>
      <c r="U154" s="61"/>
    </row>
    <row r="155" spans="1:21" ht="115.5" customHeight="1" x14ac:dyDescent="0.2">
      <c r="A155" s="80">
        <v>15</v>
      </c>
      <c r="B155" s="27" t="s">
        <v>228</v>
      </c>
      <c r="C155" s="27" t="s">
        <v>229</v>
      </c>
      <c r="D155" s="28" t="s">
        <v>385</v>
      </c>
      <c r="E155" s="31" t="s">
        <v>231</v>
      </c>
      <c r="F155" s="31">
        <v>796</v>
      </c>
      <c r="G155" s="25" t="s">
        <v>249</v>
      </c>
      <c r="H155" s="26">
        <v>184</v>
      </c>
      <c r="I155" s="138">
        <v>71131000000</v>
      </c>
      <c r="J155" s="139" t="s">
        <v>41</v>
      </c>
      <c r="K155" s="24">
        <v>545836</v>
      </c>
      <c r="L155" s="30" t="s">
        <v>79</v>
      </c>
      <c r="M155" s="30" t="s">
        <v>79</v>
      </c>
      <c r="N155" s="18" t="s">
        <v>37</v>
      </c>
      <c r="O155" s="37" t="s">
        <v>38</v>
      </c>
      <c r="P155" s="97" t="s">
        <v>40</v>
      </c>
      <c r="Q155" s="67"/>
      <c r="R155" s="37"/>
      <c r="S155" s="37"/>
      <c r="T155" s="37"/>
      <c r="U155" s="61"/>
    </row>
    <row r="156" spans="1:21" ht="103.5" customHeight="1" x14ac:dyDescent="0.2">
      <c r="A156" s="80">
        <v>16</v>
      </c>
      <c r="B156" s="10" t="s">
        <v>102</v>
      </c>
      <c r="C156" s="10" t="s">
        <v>103</v>
      </c>
      <c r="D156" s="11" t="s">
        <v>104</v>
      </c>
      <c r="E156" s="109" t="s">
        <v>97</v>
      </c>
      <c r="F156" s="110">
        <v>876</v>
      </c>
      <c r="G156" s="111" t="s">
        <v>36</v>
      </c>
      <c r="H156" s="112">
        <v>1</v>
      </c>
      <c r="I156" s="113">
        <v>71131000000</v>
      </c>
      <c r="J156" s="87" t="s">
        <v>41</v>
      </c>
      <c r="K156" s="116">
        <v>1470240</v>
      </c>
      <c r="L156" s="108" t="s">
        <v>79</v>
      </c>
      <c r="M156" s="108" t="s">
        <v>149</v>
      </c>
      <c r="N156" s="48" t="s">
        <v>44</v>
      </c>
      <c r="O156" s="48" t="s">
        <v>40</v>
      </c>
      <c r="P156" s="41" t="s">
        <v>40</v>
      </c>
      <c r="Q156" s="67"/>
      <c r="R156" s="37"/>
      <c r="S156" s="37"/>
      <c r="T156" s="37"/>
      <c r="U156" s="61"/>
    </row>
    <row r="157" spans="1:21" ht="109.5" customHeight="1" x14ac:dyDescent="0.2">
      <c r="A157" s="118">
        <v>17</v>
      </c>
      <c r="B157" s="53" t="s">
        <v>117</v>
      </c>
      <c r="C157" s="53" t="s">
        <v>118</v>
      </c>
      <c r="D157" s="11" t="s">
        <v>310</v>
      </c>
      <c r="E157" s="109" t="s">
        <v>97</v>
      </c>
      <c r="F157" s="110">
        <v>876</v>
      </c>
      <c r="G157" s="111" t="s">
        <v>36</v>
      </c>
      <c r="H157" s="112">
        <v>1</v>
      </c>
      <c r="I157" s="113">
        <v>71131000000</v>
      </c>
      <c r="J157" s="87" t="s">
        <v>41</v>
      </c>
      <c r="K157" s="14">
        <v>712700</v>
      </c>
      <c r="L157" s="108" t="s">
        <v>79</v>
      </c>
      <c r="M157" s="109" t="s">
        <v>149</v>
      </c>
      <c r="N157" s="48" t="s">
        <v>44</v>
      </c>
      <c r="O157" s="48" t="s">
        <v>40</v>
      </c>
      <c r="P157" s="41" t="s">
        <v>40</v>
      </c>
      <c r="Q157" s="67"/>
      <c r="R157" s="37"/>
      <c r="S157" s="37"/>
      <c r="T157" s="37"/>
      <c r="U157" s="61"/>
    </row>
    <row r="158" spans="1:21" ht="81.75" customHeight="1" x14ac:dyDescent="0.2">
      <c r="A158" s="118">
        <v>18</v>
      </c>
      <c r="B158" s="55" t="s">
        <v>42</v>
      </c>
      <c r="C158" s="55" t="s">
        <v>50</v>
      </c>
      <c r="D158" s="56" t="s">
        <v>105</v>
      </c>
      <c r="E158" s="32" t="s">
        <v>106</v>
      </c>
      <c r="F158" s="32">
        <v>876</v>
      </c>
      <c r="G158" s="31" t="s">
        <v>36</v>
      </c>
      <c r="H158" s="29">
        <v>1</v>
      </c>
      <c r="I158" s="29">
        <v>71100000000</v>
      </c>
      <c r="J158" s="23" t="s">
        <v>43</v>
      </c>
      <c r="K158" s="58">
        <v>2130303</v>
      </c>
      <c r="L158" s="59" t="s">
        <v>79</v>
      </c>
      <c r="M158" s="59" t="s">
        <v>149</v>
      </c>
      <c r="N158" s="59" t="s">
        <v>39</v>
      </c>
      <c r="O158" s="59" t="s">
        <v>40</v>
      </c>
      <c r="P158" s="117" t="s">
        <v>40</v>
      </c>
      <c r="Q158" s="67"/>
      <c r="R158" s="37"/>
      <c r="S158" s="37"/>
      <c r="T158" s="37"/>
      <c r="U158" s="61"/>
    </row>
    <row r="159" spans="1:21" ht="73.5" customHeight="1" x14ac:dyDescent="0.2">
      <c r="A159" s="118">
        <v>19</v>
      </c>
      <c r="B159" s="55" t="s">
        <v>323</v>
      </c>
      <c r="C159" s="55" t="s">
        <v>324</v>
      </c>
      <c r="D159" s="56" t="s">
        <v>349</v>
      </c>
      <c r="E159" s="32" t="s">
        <v>326</v>
      </c>
      <c r="F159" s="32">
        <v>876</v>
      </c>
      <c r="G159" s="31" t="s">
        <v>36</v>
      </c>
      <c r="H159" s="29">
        <v>1</v>
      </c>
      <c r="I159" s="29">
        <v>71131000000</v>
      </c>
      <c r="J159" s="23" t="s">
        <v>41</v>
      </c>
      <c r="K159" s="58">
        <v>751680</v>
      </c>
      <c r="L159" s="59" t="s">
        <v>79</v>
      </c>
      <c r="M159" s="59" t="s">
        <v>149</v>
      </c>
      <c r="N159" s="59" t="s">
        <v>39</v>
      </c>
      <c r="O159" s="59" t="s">
        <v>40</v>
      </c>
      <c r="P159" s="117" t="s">
        <v>40</v>
      </c>
      <c r="Q159" s="67"/>
      <c r="R159" s="37"/>
      <c r="S159" s="37"/>
      <c r="T159" s="37"/>
      <c r="U159" s="61"/>
    </row>
    <row r="160" spans="1:21" ht="108.75" customHeight="1" x14ac:dyDescent="0.2">
      <c r="A160" s="80">
        <v>20</v>
      </c>
      <c r="B160" s="27" t="s">
        <v>200</v>
      </c>
      <c r="C160" s="27" t="s">
        <v>201</v>
      </c>
      <c r="D160" s="28" t="s">
        <v>202</v>
      </c>
      <c r="E160" s="31" t="s">
        <v>203</v>
      </c>
      <c r="F160" s="57">
        <v>876</v>
      </c>
      <c r="G160" s="70" t="s">
        <v>36</v>
      </c>
      <c r="H160" s="71">
        <v>1</v>
      </c>
      <c r="I160" s="71">
        <v>71100000000</v>
      </c>
      <c r="J160" s="72" t="s">
        <v>43</v>
      </c>
      <c r="K160" s="24">
        <v>1372369.6</v>
      </c>
      <c r="L160" s="30" t="s">
        <v>79</v>
      </c>
      <c r="M160" s="62" t="s">
        <v>149</v>
      </c>
      <c r="N160" s="73" t="s">
        <v>39</v>
      </c>
      <c r="O160" s="37" t="s">
        <v>40</v>
      </c>
      <c r="P160" s="97" t="s">
        <v>40</v>
      </c>
      <c r="Q160" s="67"/>
      <c r="R160" s="37"/>
      <c r="S160" s="37"/>
      <c r="T160" s="37"/>
      <c r="U160" s="61"/>
    </row>
    <row r="161" spans="1:21" ht="126" customHeight="1" x14ac:dyDescent="0.2">
      <c r="A161" s="80">
        <v>21</v>
      </c>
      <c r="B161" s="3" t="s">
        <v>213</v>
      </c>
      <c r="C161" s="3" t="s">
        <v>214</v>
      </c>
      <c r="D161" s="11" t="s">
        <v>337</v>
      </c>
      <c r="E161" s="11" t="s">
        <v>215</v>
      </c>
      <c r="F161" s="1">
        <v>876</v>
      </c>
      <c r="G161" s="5" t="s">
        <v>209</v>
      </c>
      <c r="H161" s="6">
        <v>1</v>
      </c>
      <c r="I161" s="7">
        <v>71131000000</v>
      </c>
      <c r="J161" s="8" t="s">
        <v>41</v>
      </c>
      <c r="K161" s="14">
        <v>180000</v>
      </c>
      <c r="L161" s="9" t="s">
        <v>79</v>
      </c>
      <c r="M161" s="99" t="s">
        <v>149</v>
      </c>
      <c r="N161" s="16" t="s">
        <v>39</v>
      </c>
      <c r="O161" s="154" t="s">
        <v>40</v>
      </c>
      <c r="P161" s="98" t="s">
        <v>40</v>
      </c>
      <c r="Q161" s="67"/>
      <c r="R161" s="37"/>
      <c r="S161" s="37"/>
      <c r="T161" s="37"/>
      <c r="U161" s="61"/>
    </row>
    <row r="162" spans="1:21" ht="89.25" customHeight="1" x14ac:dyDescent="0.2">
      <c r="A162" s="80">
        <v>22</v>
      </c>
      <c r="B162" s="3" t="s">
        <v>216</v>
      </c>
      <c r="C162" s="3" t="s">
        <v>217</v>
      </c>
      <c r="D162" s="11" t="s">
        <v>218</v>
      </c>
      <c r="E162" s="11" t="s">
        <v>219</v>
      </c>
      <c r="F162" s="1">
        <v>876</v>
      </c>
      <c r="G162" s="5" t="s">
        <v>209</v>
      </c>
      <c r="H162" s="6">
        <v>1</v>
      </c>
      <c r="I162" s="7">
        <v>71131000000</v>
      </c>
      <c r="J162" s="8" t="s">
        <v>41</v>
      </c>
      <c r="K162" s="14">
        <v>3400000</v>
      </c>
      <c r="L162" s="9" t="s">
        <v>79</v>
      </c>
      <c r="M162" s="99" t="s">
        <v>149</v>
      </c>
      <c r="N162" s="16" t="s">
        <v>39</v>
      </c>
      <c r="O162" s="154" t="s">
        <v>40</v>
      </c>
      <c r="P162" s="98" t="s">
        <v>40</v>
      </c>
      <c r="Q162" s="67"/>
      <c r="R162" s="37"/>
      <c r="S162" s="37"/>
      <c r="T162" s="37"/>
      <c r="U162" s="61"/>
    </row>
    <row r="163" spans="1:21" ht="58.5" customHeight="1" x14ac:dyDescent="0.2">
      <c r="A163" s="118">
        <v>23</v>
      </c>
      <c r="B163" s="10" t="s">
        <v>115</v>
      </c>
      <c r="C163" s="10" t="s">
        <v>116</v>
      </c>
      <c r="D163" s="11" t="s">
        <v>124</v>
      </c>
      <c r="E163" s="115" t="s">
        <v>308</v>
      </c>
      <c r="F163" s="27" t="s">
        <v>307</v>
      </c>
      <c r="G163" s="111" t="s">
        <v>300</v>
      </c>
      <c r="H163" s="112">
        <v>380</v>
      </c>
      <c r="I163" s="113">
        <v>71131000000</v>
      </c>
      <c r="J163" s="87" t="s">
        <v>41</v>
      </c>
      <c r="K163" s="86">
        <v>1012000</v>
      </c>
      <c r="L163" s="108" t="s">
        <v>79</v>
      </c>
      <c r="M163" s="115" t="s">
        <v>149</v>
      </c>
      <c r="N163" s="114" t="s">
        <v>37</v>
      </c>
      <c r="O163" s="48" t="s">
        <v>38</v>
      </c>
      <c r="P163" s="41" t="s">
        <v>40</v>
      </c>
      <c r="Q163" s="67"/>
      <c r="R163" s="37"/>
      <c r="S163" s="37"/>
      <c r="T163" s="37"/>
      <c r="U163" s="61"/>
    </row>
    <row r="164" spans="1:21" ht="109.5" customHeight="1" x14ac:dyDescent="0.2">
      <c r="A164" s="133">
        <v>24</v>
      </c>
      <c r="B164" s="10" t="s">
        <v>119</v>
      </c>
      <c r="C164" s="10" t="s">
        <v>120</v>
      </c>
      <c r="D164" s="11" t="s">
        <v>299</v>
      </c>
      <c r="E164" s="109" t="s">
        <v>121</v>
      </c>
      <c r="F164" s="27" t="s">
        <v>307</v>
      </c>
      <c r="G164" s="111" t="s">
        <v>300</v>
      </c>
      <c r="H164" s="112">
        <v>700</v>
      </c>
      <c r="I164" s="113">
        <v>71131000000</v>
      </c>
      <c r="J164" s="87" t="s">
        <v>41</v>
      </c>
      <c r="K164" s="14">
        <v>878138.4</v>
      </c>
      <c r="L164" s="30" t="s">
        <v>79</v>
      </c>
      <c r="M164" s="30" t="s">
        <v>86</v>
      </c>
      <c r="N164" s="18" t="s">
        <v>44</v>
      </c>
      <c r="O164" s="37" t="s">
        <v>40</v>
      </c>
      <c r="P164" s="97" t="s">
        <v>40</v>
      </c>
      <c r="Q164" s="67"/>
      <c r="R164" s="37"/>
      <c r="S164" s="37"/>
      <c r="T164" s="37"/>
      <c r="U164" s="61"/>
    </row>
    <row r="165" spans="1:21" ht="61.5" customHeight="1" x14ac:dyDescent="0.2">
      <c r="A165" s="137">
        <v>25</v>
      </c>
      <c r="B165" s="3" t="s">
        <v>396</v>
      </c>
      <c r="C165" s="3" t="s">
        <v>397</v>
      </c>
      <c r="D165" s="11" t="s">
        <v>398</v>
      </c>
      <c r="E165" s="11" t="s">
        <v>399</v>
      </c>
      <c r="F165" s="4">
        <v>796</v>
      </c>
      <c r="G165" s="5" t="s">
        <v>45</v>
      </c>
      <c r="H165" s="6">
        <v>5</v>
      </c>
      <c r="I165" s="7">
        <v>71131000000</v>
      </c>
      <c r="J165" s="8" t="s">
        <v>41</v>
      </c>
      <c r="K165" s="14">
        <v>2958161.6</v>
      </c>
      <c r="L165" s="8" t="s">
        <v>79</v>
      </c>
      <c r="M165" s="9" t="s">
        <v>144</v>
      </c>
      <c r="N165" s="16" t="s">
        <v>39</v>
      </c>
      <c r="O165" s="154" t="s">
        <v>40</v>
      </c>
      <c r="P165" s="98" t="s">
        <v>40</v>
      </c>
      <c r="Q165" s="67"/>
      <c r="R165" s="37"/>
      <c r="S165" s="37"/>
      <c r="T165" s="37"/>
      <c r="U165" s="61"/>
    </row>
    <row r="166" spans="1:21" ht="21" customHeight="1" x14ac:dyDescent="0.2">
      <c r="A166" s="248" t="s">
        <v>165</v>
      </c>
      <c r="B166" s="243"/>
      <c r="C166" s="243"/>
      <c r="D166" s="243"/>
      <c r="E166" s="243"/>
      <c r="F166" s="243"/>
      <c r="G166" s="243"/>
      <c r="H166" s="243"/>
      <c r="I166" s="243"/>
      <c r="J166" s="244"/>
      <c r="K166" s="38">
        <f>SUM(K141:K165)</f>
        <v>84587583.289999992</v>
      </c>
      <c r="L166" s="231"/>
      <c r="M166" s="210"/>
      <c r="N166" s="210"/>
      <c r="O166" s="210"/>
      <c r="P166" s="210"/>
      <c r="Q166" s="210"/>
      <c r="R166" s="210"/>
      <c r="S166" s="210"/>
      <c r="T166" s="210"/>
      <c r="U166" s="220"/>
    </row>
  </sheetData>
  <autoFilter ref="A18:X128"/>
  <mergeCells count="159">
    <mergeCell ref="L166:U166"/>
    <mergeCell ref="A104:U104"/>
    <mergeCell ref="A79:U79"/>
    <mergeCell ref="A81:J81"/>
    <mergeCell ref="A82:U82"/>
    <mergeCell ref="A85:J85"/>
    <mergeCell ref="A92:J92"/>
    <mergeCell ref="A93:U93"/>
    <mergeCell ref="A95:J95"/>
    <mergeCell ref="A166:J166"/>
    <mergeCell ref="P137:P138"/>
    <mergeCell ref="A137:A139"/>
    <mergeCell ref="A86:U86"/>
    <mergeCell ref="A89:J89"/>
    <mergeCell ref="L85:P85"/>
    <mergeCell ref="R85:U85"/>
    <mergeCell ref="K138:K139"/>
    <mergeCell ref="A90:U90"/>
    <mergeCell ref="L138:M138"/>
    <mergeCell ref="Q137:Q139"/>
    <mergeCell ref="R137:R139"/>
    <mergeCell ref="S137:S139"/>
    <mergeCell ref="T137:T139"/>
    <mergeCell ref="U137:U139"/>
    <mergeCell ref="A57:U57"/>
    <mergeCell ref="A59:J59"/>
    <mergeCell ref="N15:N17"/>
    <mergeCell ref="O15:O16"/>
    <mergeCell ref="A19:U19"/>
    <mergeCell ref="A23:J23"/>
    <mergeCell ref="A30:U30"/>
    <mergeCell ref="L75:P75"/>
    <mergeCell ref="A78:J78"/>
    <mergeCell ref="R62:U62"/>
    <mergeCell ref="R15:R17"/>
    <mergeCell ref="A45:J45"/>
    <mergeCell ref="L59:P59"/>
    <mergeCell ref="R59:U59"/>
    <mergeCell ref="R75:U75"/>
    <mergeCell ref="A75:J75"/>
    <mergeCell ref="L71:P71"/>
    <mergeCell ref="R71:U71"/>
    <mergeCell ref="A72:U72"/>
    <mergeCell ref="L45:P45"/>
    <mergeCell ref="L48:P48"/>
    <mergeCell ref="R45:U45"/>
    <mergeCell ref="R48:U48"/>
    <mergeCell ref="A60:U60"/>
    <mergeCell ref="A10:C10"/>
    <mergeCell ref="A11:C11"/>
    <mergeCell ref="D12:E12"/>
    <mergeCell ref="A12:C12"/>
    <mergeCell ref="L53:P53"/>
    <mergeCell ref="R53:U53"/>
    <mergeCell ref="L56:P56"/>
    <mergeCell ref="R56:U56"/>
    <mergeCell ref="B15:B17"/>
    <mergeCell ref="C15:C17"/>
    <mergeCell ref="T15:T17"/>
    <mergeCell ref="A26:J26"/>
    <mergeCell ref="A54:U54"/>
    <mergeCell ref="A56:J56"/>
    <mergeCell ref="L23:P23"/>
    <mergeCell ref="A27:U27"/>
    <mergeCell ref="A29:J29"/>
    <mergeCell ref="L29:P29"/>
    <mergeCell ref="A49:U49"/>
    <mergeCell ref="A24:U24"/>
    <mergeCell ref="R26:U26"/>
    <mergeCell ref="A53:J53"/>
    <mergeCell ref="A46:U46"/>
    <mergeCell ref="A48:J48"/>
    <mergeCell ref="F3:I5"/>
    <mergeCell ref="L3:O5"/>
    <mergeCell ref="A128:J128"/>
    <mergeCell ref="L89:P89"/>
    <mergeCell ref="R89:U89"/>
    <mergeCell ref="L92:P92"/>
    <mergeCell ref="R92:U92"/>
    <mergeCell ref="L95:P95"/>
    <mergeCell ref="R95:U95"/>
    <mergeCell ref="L78:P78"/>
    <mergeCell ref="R78:U78"/>
    <mergeCell ref="L81:P81"/>
    <mergeCell ref="R81:U81"/>
    <mergeCell ref="A66:U66"/>
    <mergeCell ref="A71:J71"/>
    <mergeCell ref="A76:U76"/>
    <mergeCell ref="D7:E7"/>
    <mergeCell ref="D8:E8"/>
    <mergeCell ref="D9:E9"/>
    <mergeCell ref="D10:E10"/>
    <mergeCell ref="D11:E11"/>
    <mergeCell ref="A7:C7"/>
    <mergeCell ref="A8:C8"/>
    <mergeCell ref="A9:C9"/>
    <mergeCell ref="A62:J62"/>
    <mergeCell ref="L62:P62"/>
    <mergeCell ref="L65:P65"/>
    <mergeCell ref="R65:U65"/>
    <mergeCell ref="A63:U63"/>
    <mergeCell ref="A65:J65"/>
    <mergeCell ref="L128:P128"/>
    <mergeCell ref="A132:U132"/>
    <mergeCell ref="A120:U120"/>
    <mergeCell ref="A127:J127"/>
    <mergeCell ref="A96:U96"/>
    <mergeCell ref="A99:J99"/>
    <mergeCell ref="A129:U130"/>
    <mergeCell ref="A117:U117"/>
    <mergeCell ref="A119:J119"/>
    <mergeCell ref="L113:P113"/>
    <mergeCell ref="R113:U113"/>
    <mergeCell ref="R103:U103"/>
    <mergeCell ref="L99:P99"/>
    <mergeCell ref="R99:U99"/>
    <mergeCell ref="L116:P116"/>
    <mergeCell ref="R116:U116"/>
    <mergeCell ref="A100:U100"/>
    <mergeCell ref="A103:J103"/>
    <mergeCell ref="A13:C13"/>
    <mergeCell ref="D13:E13"/>
    <mergeCell ref="E16:E17"/>
    <mergeCell ref="D16:D17"/>
    <mergeCell ref="F16:G16"/>
    <mergeCell ref="I16:J16"/>
    <mergeCell ref="K16:K17"/>
    <mergeCell ref="L16:M16"/>
    <mergeCell ref="H16:H17"/>
    <mergeCell ref="S15:S17"/>
    <mergeCell ref="U15:U17"/>
    <mergeCell ref="P15:P16"/>
    <mergeCell ref="Q15:Q17"/>
    <mergeCell ref="R23:U23"/>
    <mergeCell ref="L26:P26"/>
    <mergeCell ref="R29:U29"/>
    <mergeCell ref="D15:M15"/>
    <mergeCell ref="A15:A17"/>
    <mergeCell ref="A134:U135"/>
    <mergeCell ref="I138:J138"/>
    <mergeCell ref="H138:H139"/>
    <mergeCell ref="B137:B139"/>
    <mergeCell ref="C137:C139"/>
    <mergeCell ref="D137:M137"/>
    <mergeCell ref="N137:N139"/>
    <mergeCell ref="O137:O138"/>
    <mergeCell ref="D138:D139"/>
    <mergeCell ref="E138:E139"/>
    <mergeCell ref="F138:G138"/>
    <mergeCell ref="L103:P103"/>
    <mergeCell ref="A108:U108"/>
    <mergeCell ref="A113:J113"/>
    <mergeCell ref="A116:J116"/>
    <mergeCell ref="A114:U114"/>
    <mergeCell ref="A107:J107"/>
    <mergeCell ref="L107:P107"/>
    <mergeCell ref="R107:U107"/>
    <mergeCell ref="L119:P119"/>
    <mergeCell ref="R119:U119"/>
  </mergeCells>
  <hyperlinks>
    <hyperlink ref="D10" r:id="rId1"/>
  </hyperlinks>
  <pageMargins left="0.70866141732283472" right="0.70866141732283472" top="0.74803149606299213" bottom="0.74803149606299213" header="0.31496062992125984" footer="0.31496062992125984"/>
  <pageSetup paperSize="8" scale="45" fitToHeight="999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1"/>
  <sheetViews>
    <sheetView zoomScale="70" zoomScaleNormal="70" workbookViewId="0">
      <selection activeCell="U121" sqref="A1:U121"/>
    </sheetView>
  </sheetViews>
  <sheetFormatPr defaultRowHeight="12.75" x14ac:dyDescent="0.2"/>
  <cols>
    <col min="1" max="1" width="6.5703125" style="33" customWidth="1"/>
    <col min="2" max="2" width="11.140625" style="33" customWidth="1"/>
    <col min="3" max="3" width="13.28515625" style="33" customWidth="1"/>
    <col min="4" max="4" width="25.7109375" style="33" customWidth="1"/>
    <col min="5" max="5" width="22.7109375" style="33" customWidth="1"/>
    <col min="6" max="6" width="6.42578125" style="33" customWidth="1"/>
    <col min="7" max="7" width="9" style="33" customWidth="1"/>
    <col min="8" max="8" width="10.42578125" style="33" customWidth="1"/>
    <col min="9" max="9" width="15.7109375" style="33" customWidth="1"/>
    <col min="10" max="10" width="15.42578125" style="33" customWidth="1"/>
    <col min="11" max="11" width="18.28515625" style="33" customWidth="1"/>
    <col min="12" max="12" width="15.85546875" style="33" customWidth="1"/>
    <col min="13" max="13" width="16.140625" style="33" customWidth="1"/>
    <col min="14" max="14" width="16.7109375" style="33" customWidth="1"/>
    <col min="15" max="15" width="18" style="33" customWidth="1"/>
    <col min="16" max="16" width="13.140625" style="33" customWidth="1"/>
    <col min="17" max="17" width="20.42578125" style="33" customWidth="1"/>
    <col min="18" max="18" width="14.85546875" style="33" customWidth="1"/>
    <col min="19" max="19" width="13.7109375" style="33" customWidth="1"/>
    <col min="20" max="20" width="14" style="33" customWidth="1"/>
    <col min="21" max="21" width="39.7109375" style="33" customWidth="1"/>
    <col min="22" max="22" width="12.42578125" style="42" hidden="1" customWidth="1"/>
    <col min="23" max="23" width="16.85546875" style="34" hidden="1" customWidth="1"/>
    <col min="24" max="24" width="16.28515625" style="34" hidden="1" customWidth="1"/>
    <col min="25" max="16384" width="9.140625" style="33"/>
  </cols>
  <sheetData>
    <row r="1" spans="1:28" x14ac:dyDescent="0.2">
      <c r="F1" s="241" t="s">
        <v>160</v>
      </c>
      <c r="G1" s="241"/>
      <c r="H1" s="241"/>
      <c r="I1" s="241"/>
      <c r="L1" s="241"/>
      <c r="M1" s="241"/>
      <c r="N1" s="241"/>
      <c r="O1" s="241"/>
    </row>
    <row r="2" spans="1:28" x14ac:dyDescent="0.2">
      <c r="F2" s="241"/>
      <c r="G2" s="241"/>
      <c r="H2" s="241"/>
      <c r="I2" s="241"/>
      <c r="L2" s="241"/>
      <c r="M2" s="241"/>
      <c r="N2" s="241"/>
      <c r="O2" s="241"/>
    </row>
    <row r="3" spans="1:28" ht="19.5" customHeight="1" x14ac:dyDescent="0.2">
      <c r="F3" s="241"/>
      <c r="G3" s="241"/>
      <c r="H3" s="241"/>
      <c r="I3" s="241"/>
      <c r="L3" s="241"/>
      <c r="M3" s="241"/>
      <c r="N3" s="241"/>
      <c r="O3" s="241"/>
    </row>
    <row r="4" spans="1:28" ht="42" customHeight="1" x14ac:dyDescent="0.2">
      <c r="A4" s="231" t="s">
        <v>25</v>
      </c>
      <c r="B4" s="210"/>
      <c r="C4" s="220"/>
      <c r="D4" s="231" t="s">
        <v>26</v>
      </c>
      <c r="E4" s="220"/>
      <c r="J4" s="33" t="s">
        <v>51</v>
      </c>
      <c r="O4" s="33" t="s">
        <v>51</v>
      </c>
    </row>
    <row r="5" spans="1:28" ht="34.5" customHeight="1" x14ac:dyDescent="0.2">
      <c r="A5" s="231" t="s">
        <v>27</v>
      </c>
      <c r="B5" s="210"/>
      <c r="C5" s="220"/>
      <c r="D5" s="231" t="s">
        <v>28</v>
      </c>
      <c r="E5" s="220"/>
      <c r="K5" s="33" t="s">
        <v>51</v>
      </c>
      <c r="L5" s="33" t="s">
        <v>71</v>
      </c>
      <c r="V5" s="42" t="s">
        <v>51</v>
      </c>
    </row>
    <row r="6" spans="1:28" x14ac:dyDescent="0.2">
      <c r="A6" s="231" t="s">
        <v>29</v>
      </c>
      <c r="B6" s="210"/>
      <c r="C6" s="220"/>
      <c r="D6" s="231" t="s">
        <v>30</v>
      </c>
      <c r="E6" s="220"/>
    </row>
    <row r="7" spans="1:28" x14ac:dyDescent="0.2">
      <c r="A7" s="231" t="s">
        <v>31</v>
      </c>
      <c r="B7" s="210"/>
      <c r="C7" s="220"/>
      <c r="D7" s="247" t="s">
        <v>32</v>
      </c>
      <c r="E7" s="220"/>
    </row>
    <row r="8" spans="1:28" x14ac:dyDescent="0.2">
      <c r="A8" s="231" t="s">
        <v>33</v>
      </c>
      <c r="B8" s="210"/>
      <c r="C8" s="220"/>
      <c r="D8" s="231">
        <v>8601029263</v>
      </c>
      <c r="E8" s="220"/>
      <c r="AB8" s="33" t="s">
        <v>51</v>
      </c>
    </row>
    <row r="9" spans="1:28" x14ac:dyDescent="0.2">
      <c r="A9" s="231" t="s">
        <v>34</v>
      </c>
      <c r="B9" s="210"/>
      <c r="C9" s="220"/>
      <c r="D9" s="231">
        <v>860101001</v>
      </c>
      <c r="E9" s="220"/>
    </row>
    <row r="10" spans="1:28" x14ac:dyDescent="0.2">
      <c r="A10" s="231" t="s">
        <v>35</v>
      </c>
      <c r="B10" s="210"/>
      <c r="C10" s="220"/>
      <c r="D10" s="234">
        <v>71131000000</v>
      </c>
      <c r="E10" s="220"/>
    </row>
    <row r="11" spans="1:28" x14ac:dyDescent="0.2">
      <c r="AA11" s="33" t="s">
        <v>51</v>
      </c>
    </row>
    <row r="12" spans="1:28" ht="12.75" customHeight="1" x14ac:dyDescent="0.2">
      <c r="A12" s="260" t="s">
        <v>0</v>
      </c>
      <c r="B12" s="257" t="s">
        <v>1</v>
      </c>
      <c r="C12" s="257" t="s">
        <v>2</v>
      </c>
      <c r="D12" s="231" t="s">
        <v>24</v>
      </c>
      <c r="E12" s="210"/>
      <c r="F12" s="210"/>
      <c r="G12" s="210"/>
      <c r="H12" s="210"/>
      <c r="I12" s="210"/>
      <c r="J12" s="210"/>
      <c r="K12" s="210"/>
      <c r="L12" s="210"/>
      <c r="M12" s="220"/>
      <c r="N12" s="257" t="s">
        <v>15</v>
      </c>
      <c r="O12" s="257" t="s">
        <v>16</v>
      </c>
      <c r="P12" s="257" t="s">
        <v>18</v>
      </c>
      <c r="Q12" s="226" t="s">
        <v>177</v>
      </c>
      <c r="R12" s="226" t="s">
        <v>20</v>
      </c>
      <c r="S12" s="226" t="s">
        <v>21</v>
      </c>
      <c r="T12" s="226" t="s">
        <v>508</v>
      </c>
      <c r="U12" s="257" t="s">
        <v>23</v>
      </c>
    </row>
    <row r="13" spans="1:28" ht="73.5" customHeight="1" x14ac:dyDescent="0.2">
      <c r="A13" s="261"/>
      <c r="B13" s="258"/>
      <c r="C13" s="258"/>
      <c r="D13" s="257" t="s">
        <v>3</v>
      </c>
      <c r="E13" s="257" t="s">
        <v>4</v>
      </c>
      <c r="F13" s="231" t="s">
        <v>5</v>
      </c>
      <c r="G13" s="220"/>
      <c r="H13" s="260" t="s">
        <v>8</v>
      </c>
      <c r="I13" s="231" t="s">
        <v>9</v>
      </c>
      <c r="J13" s="220"/>
      <c r="K13" s="257" t="s">
        <v>11</v>
      </c>
      <c r="L13" s="231" t="s">
        <v>12</v>
      </c>
      <c r="M13" s="220"/>
      <c r="N13" s="258"/>
      <c r="O13" s="259"/>
      <c r="P13" s="259"/>
      <c r="Q13" s="227"/>
      <c r="R13" s="227"/>
      <c r="S13" s="227"/>
      <c r="T13" s="227"/>
      <c r="U13" s="258"/>
      <c r="Z13" s="33" t="s">
        <v>51</v>
      </c>
    </row>
    <row r="14" spans="1:28" ht="81.75" customHeight="1" x14ac:dyDescent="0.2">
      <c r="A14" s="262"/>
      <c r="B14" s="259"/>
      <c r="C14" s="259"/>
      <c r="D14" s="263"/>
      <c r="E14" s="263"/>
      <c r="F14" s="20" t="s">
        <v>6</v>
      </c>
      <c r="G14" s="20" t="s">
        <v>7</v>
      </c>
      <c r="H14" s="225"/>
      <c r="I14" s="80" t="s">
        <v>10</v>
      </c>
      <c r="J14" s="80" t="s">
        <v>7</v>
      </c>
      <c r="K14" s="263"/>
      <c r="L14" s="80" t="s">
        <v>13</v>
      </c>
      <c r="M14" s="80" t="s">
        <v>14</v>
      </c>
      <c r="N14" s="259"/>
      <c r="O14" s="80" t="s">
        <v>17</v>
      </c>
      <c r="P14" s="80" t="s">
        <v>17</v>
      </c>
      <c r="Q14" s="228"/>
      <c r="R14" s="228"/>
      <c r="S14" s="228"/>
      <c r="T14" s="228"/>
      <c r="U14" s="259"/>
    </row>
    <row r="15" spans="1:28" x14ac:dyDescent="0.2">
      <c r="A15" s="80">
        <v>1</v>
      </c>
      <c r="B15" s="80">
        <v>2</v>
      </c>
      <c r="C15" s="80">
        <v>3</v>
      </c>
      <c r="D15" s="80">
        <v>4</v>
      </c>
      <c r="E15" s="80">
        <v>5</v>
      </c>
      <c r="F15" s="80">
        <v>6</v>
      </c>
      <c r="G15" s="80">
        <v>7</v>
      </c>
      <c r="H15" s="80">
        <v>8</v>
      </c>
      <c r="I15" s="80">
        <v>9</v>
      </c>
      <c r="J15" s="80">
        <v>10</v>
      </c>
      <c r="K15" s="80">
        <v>11</v>
      </c>
      <c r="L15" s="80">
        <v>12</v>
      </c>
      <c r="M15" s="80">
        <v>13</v>
      </c>
      <c r="N15" s="80">
        <v>14</v>
      </c>
      <c r="O15" s="80">
        <v>15</v>
      </c>
      <c r="P15" s="80">
        <v>16</v>
      </c>
      <c r="Q15" s="80">
        <v>17</v>
      </c>
      <c r="R15" s="80">
        <v>18</v>
      </c>
      <c r="S15" s="80">
        <v>19</v>
      </c>
      <c r="T15" s="80">
        <v>20</v>
      </c>
      <c r="U15" s="80">
        <v>21</v>
      </c>
    </row>
    <row r="16" spans="1:28" ht="21" customHeight="1" x14ac:dyDescent="0.2">
      <c r="A16" s="249" t="s">
        <v>56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1"/>
    </row>
    <row r="17" spans="1:24" ht="114.75" x14ac:dyDescent="0.2">
      <c r="A17" s="143">
        <v>61</v>
      </c>
      <c r="B17" s="3" t="s">
        <v>228</v>
      </c>
      <c r="C17" s="3" t="s">
        <v>229</v>
      </c>
      <c r="D17" s="11" t="s">
        <v>336</v>
      </c>
      <c r="E17" s="4" t="s">
        <v>231</v>
      </c>
      <c r="F17" s="4">
        <v>796</v>
      </c>
      <c r="G17" s="4" t="s">
        <v>45</v>
      </c>
      <c r="H17" s="7">
        <v>12</v>
      </c>
      <c r="I17" s="7">
        <v>71131000000</v>
      </c>
      <c r="J17" s="8" t="s">
        <v>41</v>
      </c>
      <c r="K17" s="86">
        <v>660646</v>
      </c>
      <c r="L17" s="108" t="s">
        <v>144</v>
      </c>
      <c r="M17" s="108" t="s">
        <v>144</v>
      </c>
      <c r="N17" s="16" t="s">
        <v>39</v>
      </c>
      <c r="O17" s="4" t="s">
        <v>40</v>
      </c>
      <c r="P17" s="129" t="s">
        <v>40</v>
      </c>
      <c r="Q17" s="143"/>
      <c r="R17" s="143"/>
      <c r="S17" s="143"/>
      <c r="T17" s="143"/>
      <c r="U17" s="143"/>
      <c r="V17" s="42" t="s">
        <v>128</v>
      </c>
      <c r="W17" s="94" t="s">
        <v>137</v>
      </c>
      <c r="X17" s="94" t="s">
        <v>136</v>
      </c>
    </row>
    <row r="18" spans="1:24" ht="114.75" x14ac:dyDescent="0.2">
      <c r="A18" s="143">
        <v>62</v>
      </c>
      <c r="B18" s="3" t="s">
        <v>228</v>
      </c>
      <c r="C18" s="3" t="s">
        <v>229</v>
      </c>
      <c r="D18" s="11" t="s">
        <v>410</v>
      </c>
      <c r="E18" s="4" t="s">
        <v>231</v>
      </c>
      <c r="F18" s="4">
        <v>796</v>
      </c>
      <c r="G18" s="4" t="s">
        <v>45</v>
      </c>
      <c r="H18" s="7">
        <v>19</v>
      </c>
      <c r="I18" s="7">
        <v>71131000000</v>
      </c>
      <c r="J18" s="8" t="s">
        <v>41</v>
      </c>
      <c r="K18" s="86">
        <v>1120036.33</v>
      </c>
      <c r="L18" s="108" t="s">
        <v>144</v>
      </c>
      <c r="M18" s="108" t="s">
        <v>238</v>
      </c>
      <c r="N18" s="16" t="s">
        <v>39</v>
      </c>
      <c r="O18" s="4" t="s">
        <v>40</v>
      </c>
      <c r="P18" s="129" t="s">
        <v>40</v>
      </c>
      <c r="Q18" s="143"/>
      <c r="R18" s="143"/>
      <c r="S18" s="143"/>
      <c r="T18" s="143"/>
      <c r="U18" s="143"/>
      <c r="V18" s="42" t="s">
        <v>128</v>
      </c>
      <c r="W18" s="94" t="s">
        <v>137</v>
      </c>
      <c r="X18" s="94" t="s">
        <v>139</v>
      </c>
    </row>
    <row r="19" spans="1:24" ht="114.75" x14ac:dyDescent="0.2">
      <c r="A19" s="143">
        <v>63</v>
      </c>
      <c r="B19" s="3" t="s">
        <v>228</v>
      </c>
      <c r="C19" s="3" t="s">
        <v>229</v>
      </c>
      <c r="D19" s="11" t="s">
        <v>335</v>
      </c>
      <c r="E19" s="4" t="s">
        <v>231</v>
      </c>
      <c r="F19" s="4">
        <v>796</v>
      </c>
      <c r="G19" s="4" t="s">
        <v>45</v>
      </c>
      <c r="H19" s="7">
        <v>28</v>
      </c>
      <c r="I19" s="7">
        <v>71131000000</v>
      </c>
      <c r="J19" s="8" t="s">
        <v>41</v>
      </c>
      <c r="K19" s="86">
        <v>266066</v>
      </c>
      <c r="L19" s="108" t="s">
        <v>144</v>
      </c>
      <c r="M19" s="108" t="s">
        <v>238</v>
      </c>
      <c r="N19" s="16" t="s">
        <v>39</v>
      </c>
      <c r="O19" s="4" t="s">
        <v>40</v>
      </c>
      <c r="P19" s="129" t="s">
        <v>40</v>
      </c>
      <c r="Q19" s="143"/>
      <c r="R19" s="143"/>
      <c r="S19" s="143"/>
      <c r="T19" s="143"/>
      <c r="U19" s="143"/>
      <c r="V19" s="42" t="s">
        <v>128</v>
      </c>
      <c r="W19" s="94" t="s">
        <v>137</v>
      </c>
      <c r="X19" s="94" t="s">
        <v>139</v>
      </c>
    </row>
    <row r="20" spans="1:24" ht="114.75" x14ac:dyDescent="0.2">
      <c r="A20" s="143">
        <v>64</v>
      </c>
      <c r="B20" s="3" t="s">
        <v>287</v>
      </c>
      <c r="C20" s="3" t="s">
        <v>288</v>
      </c>
      <c r="D20" s="11" t="s">
        <v>411</v>
      </c>
      <c r="E20" s="4" t="s">
        <v>231</v>
      </c>
      <c r="F20" s="4">
        <v>796</v>
      </c>
      <c r="G20" s="4" t="s">
        <v>45</v>
      </c>
      <c r="H20" s="7">
        <v>9</v>
      </c>
      <c r="I20" s="7">
        <v>71131000000</v>
      </c>
      <c r="J20" s="8" t="s">
        <v>41</v>
      </c>
      <c r="K20" s="86">
        <v>150540</v>
      </c>
      <c r="L20" s="108" t="s">
        <v>144</v>
      </c>
      <c r="M20" s="108" t="s">
        <v>144</v>
      </c>
      <c r="N20" s="16" t="s">
        <v>39</v>
      </c>
      <c r="O20" s="4" t="s">
        <v>40</v>
      </c>
      <c r="P20" s="129" t="s">
        <v>40</v>
      </c>
      <c r="Q20" s="143"/>
      <c r="R20" s="143"/>
      <c r="S20" s="143"/>
      <c r="T20" s="143"/>
      <c r="U20" s="143"/>
      <c r="V20" s="42" t="s">
        <v>128</v>
      </c>
      <c r="W20" s="94" t="s">
        <v>137</v>
      </c>
      <c r="X20" s="94" t="s">
        <v>413</v>
      </c>
    </row>
    <row r="21" spans="1:24" ht="114.75" x14ac:dyDescent="0.2">
      <c r="A21" s="143">
        <v>65</v>
      </c>
      <c r="B21" s="3" t="s">
        <v>228</v>
      </c>
      <c r="C21" s="3" t="s">
        <v>229</v>
      </c>
      <c r="D21" s="11" t="s">
        <v>412</v>
      </c>
      <c r="E21" s="4" t="s">
        <v>231</v>
      </c>
      <c r="F21" s="4">
        <v>876</v>
      </c>
      <c r="G21" s="4" t="s">
        <v>36</v>
      </c>
      <c r="H21" s="7">
        <v>1</v>
      </c>
      <c r="I21" s="7">
        <v>71131000000</v>
      </c>
      <c r="J21" s="8" t="s">
        <v>41</v>
      </c>
      <c r="K21" s="86">
        <v>4838992.16</v>
      </c>
      <c r="L21" s="108" t="s">
        <v>144</v>
      </c>
      <c r="M21" s="108" t="s">
        <v>144</v>
      </c>
      <c r="N21" s="16" t="s">
        <v>39</v>
      </c>
      <c r="O21" s="4" t="s">
        <v>40</v>
      </c>
      <c r="P21" s="129" t="s">
        <v>40</v>
      </c>
      <c r="Q21" s="143"/>
      <c r="R21" s="143"/>
      <c r="S21" s="143"/>
      <c r="T21" s="143"/>
      <c r="U21" s="143"/>
      <c r="V21" s="42" t="s">
        <v>128</v>
      </c>
      <c r="W21" s="94" t="s">
        <v>137</v>
      </c>
      <c r="X21" s="94" t="s">
        <v>136</v>
      </c>
    </row>
    <row r="22" spans="1:24" s="127" customFormat="1" ht="123.75" customHeight="1" x14ac:dyDescent="0.2">
      <c r="A22" s="2">
        <v>66</v>
      </c>
      <c r="B22" s="3" t="s">
        <v>228</v>
      </c>
      <c r="C22" s="3" t="s">
        <v>229</v>
      </c>
      <c r="D22" s="11" t="s">
        <v>335</v>
      </c>
      <c r="E22" s="4" t="s">
        <v>231</v>
      </c>
      <c r="F22" s="4">
        <v>796</v>
      </c>
      <c r="G22" s="4" t="s">
        <v>45</v>
      </c>
      <c r="H22" s="7">
        <v>160</v>
      </c>
      <c r="I22" s="7">
        <v>71131000000</v>
      </c>
      <c r="J22" s="8" t="s">
        <v>41</v>
      </c>
      <c r="K22" s="86">
        <v>1330705.73</v>
      </c>
      <c r="L22" s="108" t="s">
        <v>144</v>
      </c>
      <c r="M22" s="108" t="s">
        <v>144</v>
      </c>
      <c r="N22" s="16" t="s">
        <v>39</v>
      </c>
      <c r="O22" s="4" t="s">
        <v>40</v>
      </c>
      <c r="P22" s="129" t="s">
        <v>40</v>
      </c>
      <c r="Q22" s="2"/>
      <c r="R22" s="2"/>
      <c r="S22" s="2"/>
      <c r="T22" s="2"/>
      <c r="U22" s="2"/>
      <c r="V22" s="130" t="s">
        <v>128</v>
      </c>
      <c r="W22" s="157" t="s">
        <v>137</v>
      </c>
      <c r="X22" s="157" t="s">
        <v>136</v>
      </c>
    </row>
    <row r="23" spans="1:24" ht="21" customHeight="1" x14ac:dyDescent="0.2">
      <c r="A23" s="252" t="s">
        <v>57</v>
      </c>
      <c r="B23" s="218"/>
      <c r="C23" s="218"/>
      <c r="D23" s="218"/>
      <c r="E23" s="218"/>
      <c r="F23" s="218"/>
      <c r="G23" s="218"/>
      <c r="H23" s="218"/>
      <c r="I23" s="218"/>
      <c r="J23" s="219"/>
      <c r="K23" s="54">
        <f>SUM(K17:K22)</f>
        <v>8366986.2200000007</v>
      </c>
      <c r="L23" s="231"/>
      <c r="M23" s="210"/>
      <c r="N23" s="210"/>
      <c r="O23" s="210"/>
      <c r="P23" s="220"/>
      <c r="Q23" s="143"/>
      <c r="R23" s="231"/>
      <c r="S23" s="210"/>
      <c r="T23" s="210"/>
      <c r="U23" s="220"/>
      <c r="W23" s="146"/>
      <c r="X23" s="146"/>
    </row>
    <row r="24" spans="1:24" ht="21" customHeight="1" x14ac:dyDescent="0.2">
      <c r="A24" s="249" t="s">
        <v>54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1"/>
      <c r="W24" s="146"/>
      <c r="X24" s="146"/>
    </row>
    <row r="25" spans="1:24" ht="83.25" customHeight="1" x14ac:dyDescent="0.2">
      <c r="A25" s="16">
        <v>67</v>
      </c>
      <c r="B25" s="3" t="s">
        <v>108</v>
      </c>
      <c r="C25" s="3" t="s">
        <v>354</v>
      </c>
      <c r="D25" s="3" t="s">
        <v>408</v>
      </c>
      <c r="E25" s="3" t="s">
        <v>409</v>
      </c>
      <c r="F25" s="16">
        <v>796</v>
      </c>
      <c r="G25" s="10" t="s">
        <v>249</v>
      </c>
      <c r="H25" s="10" t="s">
        <v>456</v>
      </c>
      <c r="I25" s="7">
        <v>71131000000</v>
      </c>
      <c r="J25" s="8" t="s">
        <v>41</v>
      </c>
      <c r="K25" s="14">
        <v>572920</v>
      </c>
      <c r="L25" s="87" t="s">
        <v>144</v>
      </c>
      <c r="M25" s="87" t="s">
        <v>144</v>
      </c>
      <c r="N25" s="16" t="s">
        <v>186</v>
      </c>
      <c r="O25" s="154" t="s">
        <v>40</v>
      </c>
      <c r="P25" s="98" t="s">
        <v>40</v>
      </c>
      <c r="Q25" s="153"/>
      <c r="R25" s="153"/>
      <c r="S25" s="153"/>
      <c r="T25" s="153"/>
      <c r="U25" s="153"/>
      <c r="V25" s="42" t="s">
        <v>458</v>
      </c>
      <c r="W25" s="94" t="s">
        <v>137</v>
      </c>
      <c r="X25" s="94" t="s">
        <v>141</v>
      </c>
    </row>
    <row r="26" spans="1:24" ht="21" customHeight="1" x14ac:dyDescent="0.2">
      <c r="A26" s="252" t="s">
        <v>55</v>
      </c>
      <c r="B26" s="218"/>
      <c r="C26" s="218"/>
      <c r="D26" s="218"/>
      <c r="E26" s="218"/>
      <c r="F26" s="218"/>
      <c r="G26" s="218"/>
      <c r="H26" s="218"/>
      <c r="I26" s="218"/>
      <c r="J26" s="219"/>
      <c r="K26" s="36">
        <f>K25</f>
        <v>572920</v>
      </c>
      <c r="L26" s="231"/>
      <c r="M26" s="210"/>
      <c r="N26" s="210"/>
      <c r="O26" s="210"/>
      <c r="P26" s="220"/>
      <c r="Q26" s="153"/>
      <c r="R26" s="231"/>
      <c r="S26" s="210"/>
      <c r="T26" s="210"/>
      <c r="U26" s="220"/>
      <c r="W26" s="146"/>
      <c r="X26" s="146"/>
    </row>
    <row r="27" spans="1:24" ht="21" customHeight="1" x14ac:dyDescent="0.2">
      <c r="A27" s="249" t="s">
        <v>87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1"/>
      <c r="W27" s="146"/>
      <c r="X27" s="146"/>
    </row>
    <row r="28" spans="1:24" ht="50.25" customHeight="1" x14ac:dyDescent="0.2">
      <c r="A28" s="16">
        <v>68</v>
      </c>
      <c r="B28" s="27" t="s">
        <v>279</v>
      </c>
      <c r="C28" s="27" t="s">
        <v>362</v>
      </c>
      <c r="D28" s="28" t="s">
        <v>363</v>
      </c>
      <c r="E28" s="31" t="s">
        <v>446</v>
      </c>
      <c r="F28" s="31">
        <v>839</v>
      </c>
      <c r="G28" s="25" t="s">
        <v>204</v>
      </c>
      <c r="H28" s="26">
        <v>1</v>
      </c>
      <c r="I28" s="29">
        <v>71131000000</v>
      </c>
      <c r="J28" s="23" t="s">
        <v>41</v>
      </c>
      <c r="K28" s="24">
        <v>651192.05000000005</v>
      </c>
      <c r="L28" s="30" t="s">
        <v>144</v>
      </c>
      <c r="M28" s="30" t="s">
        <v>238</v>
      </c>
      <c r="N28" s="18" t="s">
        <v>39</v>
      </c>
      <c r="O28" s="37" t="s">
        <v>40</v>
      </c>
      <c r="P28" s="61" t="s">
        <v>38</v>
      </c>
      <c r="Q28" s="143"/>
      <c r="R28" s="143"/>
      <c r="S28" s="143"/>
      <c r="T28" s="143"/>
      <c r="U28" s="143"/>
      <c r="V28" s="42" t="s">
        <v>126</v>
      </c>
      <c r="W28" s="94" t="s">
        <v>137</v>
      </c>
      <c r="X28" s="94" t="s">
        <v>139</v>
      </c>
    </row>
    <row r="29" spans="1:24" ht="21" customHeight="1" x14ac:dyDescent="0.2">
      <c r="A29" s="252" t="s">
        <v>88</v>
      </c>
      <c r="B29" s="218"/>
      <c r="C29" s="218"/>
      <c r="D29" s="218"/>
      <c r="E29" s="218"/>
      <c r="F29" s="218"/>
      <c r="G29" s="218"/>
      <c r="H29" s="218"/>
      <c r="I29" s="218"/>
      <c r="J29" s="219"/>
      <c r="K29" s="36">
        <f>K28</f>
        <v>651192.05000000005</v>
      </c>
      <c r="L29" s="231"/>
      <c r="M29" s="210"/>
      <c r="N29" s="210"/>
      <c r="O29" s="210"/>
      <c r="P29" s="220"/>
      <c r="Q29" s="143"/>
      <c r="R29" s="231"/>
      <c r="S29" s="210"/>
      <c r="T29" s="210"/>
      <c r="U29" s="220"/>
      <c r="W29" s="146"/>
      <c r="X29" s="146"/>
    </row>
    <row r="30" spans="1:24" ht="21" customHeight="1" x14ac:dyDescent="0.2">
      <c r="A30" s="249" t="s">
        <v>581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1"/>
      <c r="W30" s="146"/>
      <c r="X30" s="146"/>
    </row>
    <row r="31" spans="1:24" ht="93" customHeight="1" x14ac:dyDescent="0.2">
      <c r="A31" s="16">
        <v>69</v>
      </c>
      <c r="B31" s="178" t="s">
        <v>430</v>
      </c>
      <c r="C31" s="27" t="s">
        <v>532</v>
      </c>
      <c r="D31" s="31" t="s">
        <v>533</v>
      </c>
      <c r="E31" s="27" t="s">
        <v>534</v>
      </c>
      <c r="F31" s="3" t="s">
        <v>418</v>
      </c>
      <c r="G31" s="3" t="s">
        <v>209</v>
      </c>
      <c r="H31" s="3" t="s">
        <v>419</v>
      </c>
      <c r="I31" s="29">
        <v>71112000014</v>
      </c>
      <c r="J31" s="23" t="s">
        <v>389</v>
      </c>
      <c r="K31" s="24">
        <v>9145762.8000000007</v>
      </c>
      <c r="L31" s="149" t="s">
        <v>144</v>
      </c>
      <c r="M31" s="179" t="s">
        <v>149</v>
      </c>
      <c r="N31" s="179" t="s">
        <v>39</v>
      </c>
      <c r="O31" s="179" t="s">
        <v>40</v>
      </c>
      <c r="P31" s="180" t="s">
        <v>40</v>
      </c>
      <c r="Q31" s="184"/>
      <c r="R31" s="184"/>
      <c r="S31" s="184"/>
      <c r="T31" s="184"/>
      <c r="U31" s="184"/>
      <c r="V31" s="130" t="s">
        <v>421</v>
      </c>
      <c r="W31" s="157" t="s">
        <v>136</v>
      </c>
      <c r="X31" s="157" t="s">
        <v>135</v>
      </c>
    </row>
    <row r="32" spans="1:24" ht="21" customHeight="1" x14ac:dyDescent="0.2">
      <c r="A32" s="252" t="s">
        <v>581</v>
      </c>
      <c r="B32" s="218"/>
      <c r="C32" s="218"/>
      <c r="D32" s="218"/>
      <c r="E32" s="218"/>
      <c r="F32" s="218"/>
      <c r="G32" s="218"/>
      <c r="H32" s="218"/>
      <c r="I32" s="218"/>
      <c r="J32" s="219"/>
      <c r="K32" s="36">
        <f>K31</f>
        <v>9145762.8000000007</v>
      </c>
      <c r="L32" s="231"/>
      <c r="M32" s="210"/>
      <c r="N32" s="210"/>
      <c r="O32" s="210"/>
      <c r="P32" s="220"/>
      <c r="Q32" s="184"/>
      <c r="R32" s="231"/>
      <c r="S32" s="210"/>
      <c r="T32" s="210"/>
      <c r="U32" s="220"/>
      <c r="W32" s="146"/>
      <c r="X32" s="146"/>
    </row>
    <row r="33" spans="1:24" ht="21" customHeight="1" x14ac:dyDescent="0.2">
      <c r="A33" s="249" t="s">
        <v>459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1"/>
      <c r="W33" s="146"/>
      <c r="X33" s="146"/>
    </row>
    <row r="34" spans="1:24" s="127" customFormat="1" ht="228.75" customHeight="1" x14ac:dyDescent="0.2">
      <c r="A34" s="16">
        <v>70</v>
      </c>
      <c r="B34" s="3" t="s">
        <v>461</v>
      </c>
      <c r="C34" s="3" t="s">
        <v>462</v>
      </c>
      <c r="D34" s="151" t="s">
        <v>463</v>
      </c>
      <c r="E34" s="4" t="s">
        <v>465</v>
      </c>
      <c r="F34" s="3" t="s">
        <v>418</v>
      </c>
      <c r="G34" s="3" t="s">
        <v>209</v>
      </c>
      <c r="H34" s="3" t="s">
        <v>419</v>
      </c>
      <c r="I34" s="7">
        <v>71112000000</v>
      </c>
      <c r="J34" s="8" t="s">
        <v>464</v>
      </c>
      <c r="K34" s="86">
        <v>424066.67</v>
      </c>
      <c r="L34" s="30" t="s">
        <v>144</v>
      </c>
      <c r="M34" s="30" t="s">
        <v>238</v>
      </c>
      <c r="N34" s="4" t="s">
        <v>39</v>
      </c>
      <c r="O34" s="4" t="s">
        <v>40</v>
      </c>
      <c r="P34" s="3" t="s">
        <v>38</v>
      </c>
      <c r="Q34" s="2"/>
      <c r="R34" s="2"/>
      <c r="S34" s="2"/>
      <c r="T34" s="2"/>
      <c r="U34" s="2"/>
      <c r="V34" s="130" t="s">
        <v>421</v>
      </c>
      <c r="W34" s="157" t="s">
        <v>141</v>
      </c>
      <c r="X34" s="157" t="s">
        <v>143</v>
      </c>
    </row>
    <row r="35" spans="1:24" ht="21" customHeight="1" x14ac:dyDescent="0.2">
      <c r="A35" s="252" t="s">
        <v>460</v>
      </c>
      <c r="B35" s="218"/>
      <c r="C35" s="218"/>
      <c r="D35" s="218"/>
      <c r="E35" s="218"/>
      <c r="F35" s="218"/>
      <c r="G35" s="218"/>
      <c r="H35" s="218"/>
      <c r="I35" s="218"/>
      <c r="J35" s="219"/>
      <c r="K35" s="22">
        <f>SUM(K34:K34)</f>
        <v>424066.67</v>
      </c>
      <c r="L35" s="231"/>
      <c r="M35" s="210"/>
      <c r="N35" s="210"/>
      <c r="O35" s="210"/>
      <c r="P35" s="220"/>
      <c r="Q35" s="2"/>
      <c r="R35" s="231"/>
      <c r="S35" s="210"/>
      <c r="T35" s="210"/>
      <c r="U35" s="220"/>
      <c r="W35" s="146"/>
      <c r="X35" s="146"/>
    </row>
    <row r="36" spans="1:24" ht="21" customHeight="1" x14ac:dyDescent="0.2">
      <c r="A36" s="249" t="s">
        <v>62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1"/>
      <c r="W36" s="18"/>
      <c r="X36" s="18"/>
    </row>
    <row r="37" spans="1:24" ht="105.75" customHeight="1" x14ac:dyDescent="0.2">
      <c r="A37" s="115">
        <v>71</v>
      </c>
      <c r="B37" s="27" t="s">
        <v>250</v>
      </c>
      <c r="C37" s="27" t="s">
        <v>251</v>
      </c>
      <c r="D37" s="28" t="s">
        <v>252</v>
      </c>
      <c r="E37" s="31" t="s">
        <v>253</v>
      </c>
      <c r="F37" s="31">
        <v>876</v>
      </c>
      <c r="G37" s="25" t="s">
        <v>36</v>
      </c>
      <c r="H37" s="26">
        <v>1</v>
      </c>
      <c r="I37" s="29">
        <v>71100000000</v>
      </c>
      <c r="J37" s="23" t="s">
        <v>43</v>
      </c>
      <c r="K37" s="24">
        <v>533400</v>
      </c>
      <c r="L37" s="30" t="s">
        <v>144</v>
      </c>
      <c r="M37" s="30" t="s">
        <v>238</v>
      </c>
      <c r="N37" s="18" t="s">
        <v>37</v>
      </c>
      <c r="O37" s="37" t="s">
        <v>38</v>
      </c>
      <c r="P37" s="61" t="s">
        <v>38</v>
      </c>
      <c r="Q37" s="95"/>
      <c r="R37" s="95"/>
      <c r="S37" s="95"/>
      <c r="T37" s="95"/>
      <c r="U37" s="95"/>
      <c r="V37" s="42" t="s">
        <v>125</v>
      </c>
      <c r="W37" s="18" t="s">
        <v>141</v>
      </c>
      <c r="X37" s="18" t="s">
        <v>139</v>
      </c>
    </row>
    <row r="38" spans="1:24" ht="21" customHeight="1" x14ac:dyDescent="0.2">
      <c r="A38" s="252" t="s">
        <v>63</v>
      </c>
      <c r="B38" s="218"/>
      <c r="C38" s="218"/>
      <c r="D38" s="218"/>
      <c r="E38" s="218"/>
      <c r="F38" s="218"/>
      <c r="G38" s="218"/>
      <c r="H38" s="218"/>
      <c r="I38" s="218"/>
      <c r="J38" s="219"/>
      <c r="K38" s="36">
        <f>K37</f>
        <v>533400</v>
      </c>
      <c r="L38" s="231"/>
      <c r="M38" s="210"/>
      <c r="N38" s="210"/>
      <c r="O38" s="210"/>
      <c r="P38" s="220"/>
      <c r="Q38" s="95"/>
      <c r="R38" s="231"/>
      <c r="S38" s="210"/>
      <c r="T38" s="210"/>
      <c r="U38" s="220"/>
      <c r="W38" s="18"/>
      <c r="X38" s="18"/>
    </row>
    <row r="39" spans="1:24" ht="21" customHeight="1" x14ac:dyDescent="0.2">
      <c r="A39" s="249" t="s">
        <v>52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1"/>
      <c r="W39" s="18"/>
      <c r="X39" s="18"/>
    </row>
    <row r="40" spans="1:24" ht="123" customHeight="1" x14ac:dyDescent="0.2">
      <c r="A40" s="69">
        <v>72</v>
      </c>
      <c r="B40" s="159" t="s">
        <v>77</v>
      </c>
      <c r="C40" s="159" t="s">
        <v>109</v>
      </c>
      <c r="D40" s="160" t="s">
        <v>122</v>
      </c>
      <c r="E40" s="161" t="s">
        <v>110</v>
      </c>
      <c r="F40" s="57">
        <v>876</v>
      </c>
      <c r="G40" s="70" t="s">
        <v>36</v>
      </c>
      <c r="H40" s="71">
        <v>1</v>
      </c>
      <c r="I40" s="71">
        <v>71100000000</v>
      </c>
      <c r="J40" s="72" t="s">
        <v>43</v>
      </c>
      <c r="K40" s="162">
        <v>3402034</v>
      </c>
      <c r="L40" s="163" t="s">
        <v>144</v>
      </c>
      <c r="M40" s="163" t="s">
        <v>149</v>
      </c>
      <c r="N40" s="163" t="s">
        <v>39</v>
      </c>
      <c r="O40" s="163" t="s">
        <v>40</v>
      </c>
      <c r="P40" s="164" t="s">
        <v>40</v>
      </c>
      <c r="Q40" s="165"/>
      <c r="R40" s="155"/>
      <c r="S40" s="155"/>
      <c r="T40" s="155"/>
      <c r="U40" s="166" t="s">
        <v>351</v>
      </c>
      <c r="V40" s="42" t="s">
        <v>131</v>
      </c>
      <c r="W40" s="18" t="s">
        <v>137</v>
      </c>
      <c r="X40" s="18" t="s">
        <v>142</v>
      </c>
    </row>
    <row r="41" spans="1:24" ht="70.5" customHeight="1" x14ac:dyDescent="0.2">
      <c r="A41" s="18">
        <v>73</v>
      </c>
      <c r="B41" s="55" t="s">
        <v>42</v>
      </c>
      <c r="C41" s="55" t="s">
        <v>50</v>
      </c>
      <c r="D41" s="56" t="s">
        <v>466</v>
      </c>
      <c r="E41" s="32" t="s">
        <v>467</v>
      </c>
      <c r="F41" s="32">
        <v>876</v>
      </c>
      <c r="G41" s="31" t="s">
        <v>36</v>
      </c>
      <c r="H41" s="29">
        <v>1</v>
      </c>
      <c r="I41" s="29">
        <v>71100000000</v>
      </c>
      <c r="J41" s="23" t="s">
        <v>43</v>
      </c>
      <c r="K41" s="24">
        <v>1100000</v>
      </c>
      <c r="L41" s="163" t="s">
        <v>144</v>
      </c>
      <c r="M41" s="163" t="s">
        <v>149</v>
      </c>
      <c r="N41" s="18" t="s">
        <v>44</v>
      </c>
      <c r="O41" s="163" t="s">
        <v>40</v>
      </c>
      <c r="P41" s="164" t="s">
        <v>40</v>
      </c>
      <c r="Q41" s="60"/>
      <c r="R41" s="37"/>
      <c r="S41" s="37"/>
      <c r="T41" s="37"/>
      <c r="U41" s="134"/>
      <c r="V41" s="42" t="s">
        <v>131</v>
      </c>
      <c r="W41" s="18" t="s">
        <v>137</v>
      </c>
      <c r="X41" s="18" t="s">
        <v>135</v>
      </c>
    </row>
    <row r="42" spans="1:24" ht="21" customHeight="1" x14ac:dyDescent="0.2">
      <c r="A42" s="252" t="s">
        <v>53</v>
      </c>
      <c r="B42" s="218"/>
      <c r="C42" s="218"/>
      <c r="D42" s="218"/>
      <c r="E42" s="218"/>
      <c r="F42" s="218"/>
      <c r="G42" s="218"/>
      <c r="H42" s="218"/>
      <c r="I42" s="218"/>
      <c r="J42" s="219"/>
      <c r="K42" s="54">
        <f>SUM(K40:K41)</f>
        <v>4502034</v>
      </c>
      <c r="L42" s="231"/>
      <c r="M42" s="210"/>
      <c r="N42" s="210"/>
      <c r="O42" s="210"/>
      <c r="P42" s="220"/>
      <c r="Q42" s="80"/>
      <c r="R42" s="231"/>
      <c r="S42" s="210"/>
      <c r="T42" s="210"/>
      <c r="U42" s="220"/>
      <c r="W42" s="18"/>
      <c r="X42" s="18"/>
    </row>
    <row r="43" spans="1:24" ht="21" customHeight="1" x14ac:dyDescent="0.2">
      <c r="A43" s="249" t="s">
        <v>468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1"/>
      <c r="W43" s="18"/>
      <c r="X43" s="18"/>
    </row>
    <row r="44" spans="1:24" ht="127.5" customHeight="1" x14ac:dyDescent="0.2">
      <c r="A44" s="16">
        <v>74</v>
      </c>
      <c r="B44" s="27" t="s">
        <v>470</v>
      </c>
      <c r="C44" s="27" t="s">
        <v>471</v>
      </c>
      <c r="D44" s="28" t="s">
        <v>472</v>
      </c>
      <c r="E44" s="31" t="s">
        <v>473</v>
      </c>
      <c r="F44" s="25">
        <v>876</v>
      </c>
      <c r="G44" s="26" t="s">
        <v>209</v>
      </c>
      <c r="H44" s="26">
        <v>1</v>
      </c>
      <c r="I44" s="29">
        <v>71131000000</v>
      </c>
      <c r="J44" s="23" t="s">
        <v>41</v>
      </c>
      <c r="K44" s="24">
        <v>444000</v>
      </c>
      <c r="L44" s="30" t="s">
        <v>144</v>
      </c>
      <c r="M44" s="31" t="s">
        <v>86</v>
      </c>
      <c r="N44" s="18" t="s">
        <v>78</v>
      </c>
      <c r="O44" s="37" t="s">
        <v>40</v>
      </c>
      <c r="P44" s="97" t="s">
        <v>40</v>
      </c>
      <c r="Q44" s="2"/>
      <c r="R44" s="2"/>
      <c r="S44" s="2"/>
      <c r="T44" s="2"/>
      <c r="U44" s="2"/>
      <c r="V44" s="42" t="s">
        <v>454</v>
      </c>
      <c r="W44" s="18" t="s">
        <v>136</v>
      </c>
      <c r="X44" s="18" t="s">
        <v>286</v>
      </c>
    </row>
    <row r="45" spans="1:24" ht="21" customHeight="1" x14ac:dyDescent="0.2">
      <c r="A45" s="252" t="s">
        <v>469</v>
      </c>
      <c r="B45" s="218"/>
      <c r="C45" s="218"/>
      <c r="D45" s="218"/>
      <c r="E45" s="218"/>
      <c r="F45" s="218"/>
      <c r="G45" s="218"/>
      <c r="H45" s="218"/>
      <c r="I45" s="218"/>
      <c r="J45" s="219"/>
      <c r="K45" s="158">
        <f>K44</f>
        <v>444000</v>
      </c>
      <c r="L45" s="231"/>
      <c r="M45" s="210"/>
      <c r="N45" s="210"/>
      <c r="O45" s="210"/>
      <c r="P45" s="220"/>
      <c r="Q45" s="2"/>
      <c r="R45" s="231"/>
      <c r="S45" s="210"/>
      <c r="T45" s="210"/>
      <c r="U45" s="220"/>
      <c r="W45" s="18"/>
      <c r="X45" s="18"/>
    </row>
    <row r="46" spans="1:24" ht="21" customHeight="1" x14ac:dyDescent="0.2">
      <c r="A46" s="249" t="s">
        <v>64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1"/>
      <c r="W46" s="18"/>
      <c r="X46" s="18"/>
    </row>
    <row r="47" spans="1:24" ht="48.75" customHeight="1" x14ac:dyDescent="0.2">
      <c r="A47" s="18">
        <v>75</v>
      </c>
      <c r="B47" s="3" t="s">
        <v>191</v>
      </c>
      <c r="C47" s="3" t="s">
        <v>192</v>
      </c>
      <c r="D47" s="11" t="s">
        <v>282</v>
      </c>
      <c r="E47" s="11" t="s">
        <v>283</v>
      </c>
      <c r="F47" s="31">
        <v>168</v>
      </c>
      <c r="G47" s="25" t="s">
        <v>179</v>
      </c>
      <c r="H47" s="6">
        <v>650</v>
      </c>
      <c r="I47" s="29">
        <v>71119000013</v>
      </c>
      <c r="J47" s="23" t="s">
        <v>284</v>
      </c>
      <c r="K47" s="14">
        <v>2634037.7999999998</v>
      </c>
      <c r="L47" s="9" t="s">
        <v>144</v>
      </c>
      <c r="M47" s="108" t="s">
        <v>150</v>
      </c>
      <c r="N47" s="2" t="s">
        <v>37</v>
      </c>
      <c r="O47" s="2" t="s">
        <v>38</v>
      </c>
      <c r="P47" s="2" t="s">
        <v>38</v>
      </c>
      <c r="Q47" s="24"/>
      <c r="R47" s="18"/>
      <c r="S47" s="18"/>
      <c r="T47" s="18"/>
      <c r="U47" s="18"/>
      <c r="V47" s="42" t="s">
        <v>157</v>
      </c>
      <c r="W47" s="18" t="s">
        <v>137</v>
      </c>
      <c r="X47" s="18" t="s">
        <v>285</v>
      </c>
    </row>
    <row r="48" spans="1:24" ht="21" customHeight="1" x14ac:dyDescent="0.2">
      <c r="A48" s="252" t="s">
        <v>65</v>
      </c>
      <c r="B48" s="218"/>
      <c r="C48" s="218"/>
      <c r="D48" s="218"/>
      <c r="E48" s="218"/>
      <c r="F48" s="218"/>
      <c r="G48" s="218"/>
      <c r="H48" s="218"/>
      <c r="I48" s="218"/>
      <c r="J48" s="219"/>
      <c r="K48" s="36">
        <f>K47</f>
        <v>2634037.7999999998</v>
      </c>
      <c r="L48" s="231"/>
      <c r="M48" s="210"/>
      <c r="N48" s="210"/>
      <c r="O48" s="210"/>
      <c r="P48" s="220"/>
      <c r="Q48" s="18"/>
      <c r="R48" s="231"/>
      <c r="S48" s="210"/>
      <c r="T48" s="210"/>
      <c r="U48" s="220"/>
      <c r="W48" s="18"/>
      <c r="X48" s="18"/>
    </row>
    <row r="49" spans="1:24" ht="21" customHeight="1" x14ac:dyDescent="0.2">
      <c r="A49" s="249" t="s">
        <v>509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1"/>
      <c r="W49" s="18"/>
      <c r="X49" s="18"/>
    </row>
    <row r="50" spans="1:24" ht="109.5" customHeight="1" x14ac:dyDescent="0.2">
      <c r="A50" s="16">
        <v>76</v>
      </c>
      <c r="B50" s="16" t="s">
        <v>511</v>
      </c>
      <c r="C50" s="16" t="s">
        <v>512</v>
      </c>
      <c r="D50" s="28" t="s">
        <v>510</v>
      </c>
      <c r="E50" s="171" t="s">
        <v>223</v>
      </c>
      <c r="F50" s="171">
        <v>796</v>
      </c>
      <c r="G50" s="171" t="s">
        <v>36</v>
      </c>
      <c r="H50" s="138">
        <v>1</v>
      </c>
      <c r="I50" s="71">
        <v>71100000000</v>
      </c>
      <c r="J50" s="72" t="s">
        <v>43</v>
      </c>
      <c r="K50" s="173">
        <v>1042281.06</v>
      </c>
      <c r="L50" s="174" t="s">
        <v>144</v>
      </c>
      <c r="M50" s="174" t="s">
        <v>238</v>
      </c>
      <c r="N50" s="48" t="s">
        <v>37</v>
      </c>
      <c r="O50" s="171" t="s">
        <v>38</v>
      </c>
      <c r="P50" s="171" t="s">
        <v>38</v>
      </c>
      <c r="Q50" s="18"/>
      <c r="R50" s="168"/>
      <c r="S50" s="168"/>
      <c r="T50" s="168"/>
      <c r="U50" s="168"/>
      <c r="V50" s="42" t="s">
        <v>128</v>
      </c>
      <c r="W50" s="18" t="s">
        <v>136</v>
      </c>
      <c r="X50" s="18" t="s">
        <v>143</v>
      </c>
    </row>
    <row r="51" spans="1:24" ht="21" customHeight="1" x14ac:dyDescent="0.2">
      <c r="A51" s="252" t="s">
        <v>513</v>
      </c>
      <c r="B51" s="218"/>
      <c r="C51" s="218"/>
      <c r="D51" s="218"/>
      <c r="E51" s="218"/>
      <c r="F51" s="218"/>
      <c r="G51" s="218"/>
      <c r="H51" s="218"/>
      <c r="I51" s="218"/>
      <c r="J51" s="219"/>
      <c r="K51" s="36">
        <f>K50</f>
        <v>1042281.06</v>
      </c>
      <c r="L51" s="231"/>
      <c r="M51" s="210"/>
      <c r="N51" s="210"/>
      <c r="O51" s="210"/>
      <c r="P51" s="220"/>
      <c r="Q51" s="18"/>
      <c r="R51" s="231"/>
      <c r="S51" s="210"/>
      <c r="T51" s="210"/>
      <c r="U51" s="220"/>
      <c r="W51" s="18"/>
      <c r="X51" s="18"/>
    </row>
    <row r="52" spans="1:24" ht="21" customHeight="1" x14ac:dyDescent="0.2">
      <c r="A52" s="249" t="s">
        <v>73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1"/>
      <c r="W52" s="18"/>
      <c r="X52" s="18"/>
    </row>
    <row r="53" spans="1:24" ht="94.5" customHeight="1" x14ac:dyDescent="0.2">
      <c r="A53" s="16">
        <v>77</v>
      </c>
      <c r="B53" s="16" t="s">
        <v>266</v>
      </c>
      <c r="C53" s="16" t="s">
        <v>266</v>
      </c>
      <c r="D53" s="28" t="s">
        <v>445</v>
      </c>
      <c r="E53" s="31" t="s">
        <v>268</v>
      </c>
      <c r="F53" s="31">
        <v>839</v>
      </c>
      <c r="G53" s="25" t="s">
        <v>204</v>
      </c>
      <c r="H53" s="26">
        <v>1</v>
      </c>
      <c r="I53" s="29">
        <v>71131000000</v>
      </c>
      <c r="J53" s="8" t="s">
        <v>41</v>
      </c>
      <c r="K53" s="24">
        <v>699200</v>
      </c>
      <c r="L53" s="149" t="s">
        <v>144</v>
      </c>
      <c r="M53" s="30" t="s">
        <v>151</v>
      </c>
      <c r="N53" s="18" t="s">
        <v>39</v>
      </c>
      <c r="O53" s="37" t="s">
        <v>40</v>
      </c>
      <c r="P53" s="61" t="s">
        <v>38</v>
      </c>
      <c r="Q53" s="18"/>
      <c r="R53" s="18"/>
      <c r="S53" s="18"/>
      <c r="T53" s="18"/>
      <c r="U53" s="18"/>
      <c r="V53" s="42" t="s">
        <v>126</v>
      </c>
      <c r="W53" s="18" t="s">
        <v>141</v>
      </c>
      <c r="X53" s="43">
        <v>44896</v>
      </c>
    </row>
    <row r="54" spans="1:24" ht="21" customHeight="1" x14ac:dyDescent="0.2">
      <c r="A54" s="252" t="s">
        <v>74</v>
      </c>
      <c r="B54" s="218"/>
      <c r="C54" s="218"/>
      <c r="D54" s="218"/>
      <c r="E54" s="218"/>
      <c r="F54" s="218"/>
      <c r="G54" s="218"/>
      <c r="H54" s="218"/>
      <c r="I54" s="218"/>
      <c r="J54" s="219"/>
      <c r="K54" s="36">
        <f>K53</f>
        <v>699200</v>
      </c>
      <c r="L54" s="231"/>
      <c r="M54" s="210"/>
      <c r="N54" s="210"/>
      <c r="O54" s="210"/>
      <c r="P54" s="220"/>
      <c r="Q54" s="18"/>
      <c r="R54" s="231"/>
      <c r="S54" s="210"/>
      <c r="T54" s="210"/>
      <c r="U54" s="220"/>
      <c r="W54" s="18"/>
      <c r="X54" s="18"/>
    </row>
    <row r="55" spans="1:24" ht="21" customHeight="1" x14ac:dyDescent="0.2">
      <c r="A55" s="249" t="s">
        <v>485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1"/>
      <c r="W55" s="18"/>
      <c r="X55" s="18"/>
    </row>
    <row r="56" spans="1:24" ht="189.75" customHeight="1" x14ac:dyDescent="0.2">
      <c r="A56" s="16">
        <v>78</v>
      </c>
      <c r="B56" s="16" t="s">
        <v>489</v>
      </c>
      <c r="C56" s="16" t="s">
        <v>490</v>
      </c>
      <c r="D56" s="28" t="s">
        <v>487</v>
      </c>
      <c r="E56" s="31" t="s">
        <v>488</v>
      </c>
      <c r="F56" s="31">
        <v>796</v>
      </c>
      <c r="G56" s="25" t="s">
        <v>45</v>
      </c>
      <c r="H56" s="167">
        <v>4382</v>
      </c>
      <c r="I56" s="29">
        <v>71131000000</v>
      </c>
      <c r="J56" s="8" t="s">
        <v>41</v>
      </c>
      <c r="K56" s="128">
        <v>327240.34000000003</v>
      </c>
      <c r="L56" s="149" t="s">
        <v>144</v>
      </c>
      <c r="M56" s="156" t="s">
        <v>238</v>
      </c>
      <c r="N56" s="156" t="s">
        <v>39</v>
      </c>
      <c r="O56" s="37" t="s">
        <v>40</v>
      </c>
      <c r="P56" s="61" t="s">
        <v>38</v>
      </c>
      <c r="Q56" s="18"/>
      <c r="R56" s="156"/>
      <c r="S56" s="156"/>
      <c r="T56" s="156"/>
      <c r="U56" s="156"/>
      <c r="V56" s="42" t="s">
        <v>130</v>
      </c>
      <c r="W56" s="18" t="s">
        <v>137</v>
      </c>
      <c r="X56" s="18" t="s">
        <v>136</v>
      </c>
    </row>
    <row r="57" spans="1:24" ht="21" customHeight="1" x14ac:dyDescent="0.2">
      <c r="A57" s="252" t="s">
        <v>486</v>
      </c>
      <c r="B57" s="218"/>
      <c r="C57" s="218"/>
      <c r="D57" s="218"/>
      <c r="E57" s="218"/>
      <c r="F57" s="218"/>
      <c r="G57" s="218"/>
      <c r="H57" s="218"/>
      <c r="I57" s="218"/>
      <c r="J57" s="219"/>
      <c r="K57" s="36">
        <f>K56</f>
        <v>327240.34000000003</v>
      </c>
      <c r="L57" s="231"/>
      <c r="M57" s="210"/>
      <c r="N57" s="210"/>
      <c r="O57" s="210"/>
      <c r="P57" s="220"/>
      <c r="Q57" s="18"/>
      <c r="R57" s="231"/>
      <c r="S57" s="210"/>
      <c r="T57" s="210"/>
      <c r="U57" s="220"/>
      <c r="W57" s="18"/>
      <c r="X57" s="18"/>
    </row>
    <row r="58" spans="1:24" ht="21" customHeight="1" x14ac:dyDescent="0.2">
      <c r="A58" s="249" t="s">
        <v>93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1"/>
      <c r="W58" s="18"/>
      <c r="X58" s="18"/>
    </row>
    <row r="59" spans="1:24" ht="174.75" customHeight="1" x14ac:dyDescent="0.2">
      <c r="A59" s="16">
        <v>79</v>
      </c>
      <c r="B59" s="27" t="s">
        <v>451</v>
      </c>
      <c r="C59" s="27" t="s">
        <v>452</v>
      </c>
      <c r="D59" s="18" t="s">
        <v>450</v>
      </c>
      <c r="E59" s="31" t="s">
        <v>453</v>
      </c>
      <c r="F59" s="26">
        <v>839</v>
      </c>
      <c r="G59" s="25" t="s">
        <v>204</v>
      </c>
      <c r="H59" s="26">
        <v>1</v>
      </c>
      <c r="I59" s="138">
        <v>71131000000</v>
      </c>
      <c r="J59" s="150" t="s">
        <v>271</v>
      </c>
      <c r="K59" s="24">
        <v>285000</v>
      </c>
      <c r="L59" s="30" t="s">
        <v>144</v>
      </c>
      <c r="M59" s="30" t="s">
        <v>149</v>
      </c>
      <c r="N59" s="18" t="s">
        <v>37</v>
      </c>
      <c r="O59" s="37" t="s">
        <v>38</v>
      </c>
      <c r="P59" s="61" t="s">
        <v>38</v>
      </c>
      <c r="Q59" s="18"/>
      <c r="R59" s="144"/>
      <c r="S59" s="144"/>
      <c r="T59" s="144"/>
      <c r="U59" s="144"/>
      <c r="V59" s="42" t="s">
        <v>454</v>
      </c>
      <c r="W59" s="18" t="s">
        <v>137</v>
      </c>
      <c r="X59" s="18" t="s">
        <v>135</v>
      </c>
    </row>
    <row r="60" spans="1:24" ht="21" customHeight="1" x14ac:dyDescent="0.2">
      <c r="A60" s="252" t="s">
        <v>94</v>
      </c>
      <c r="B60" s="214"/>
      <c r="C60" s="214"/>
      <c r="D60" s="214"/>
      <c r="E60" s="214"/>
      <c r="F60" s="214"/>
      <c r="G60" s="214"/>
      <c r="H60" s="214"/>
      <c r="I60" s="214"/>
      <c r="J60" s="214"/>
      <c r="K60" s="36">
        <f>K59</f>
        <v>285000</v>
      </c>
      <c r="L60" s="231"/>
      <c r="M60" s="210"/>
      <c r="N60" s="210"/>
      <c r="O60" s="210"/>
      <c r="P60" s="220"/>
      <c r="Q60" s="18"/>
      <c r="R60" s="231"/>
      <c r="S60" s="210"/>
      <c r="T60" s="210"/>
      <c r="U60" s="220"/>
      <c r="W60" s="18"/>
      <c r="X60" s="18"/>
    </row>
    <row r="61" spans="1:24" ht="20.25" customHeight="1" x14ac:dyDescent="0.2">
      <c r="A61" s="249" t="s">
        <v>340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1"/>
      <c r="W61" s="18"/>
      <c r="X61" s="18"/>
    </row>
    <row r="62" spans="1:24" ht="63" customHeight="1" x14ac:dyDescent="0.2">
      <c r="A62" s="18">
        <v>80</v>
      </c>
      <c r="B62" s="18" t="s">
        <v>193</v>
      </c>
      <c r="C62" s="18" t="s">
        <v>194</v>
      </c>
      <c r="D62" s="18" t="s">
        <v>195</v>
      </c>
      <c r="E62" s="18" t="s">
        <v>196</v>
      </c>
      <c r="F62" s="32">
        <v>792</v>
      </c>
      <c r="G62" s="25" t="s">
        <v>199</v>
      </c>
      <c r="H62" s="26">
        <v>3</v>
      </c>
      <c r="I62" s="29">
        <v>71131000000</v>
      </c>
      <c r="J62" s="23" t="s">
        <v>41</v>
      </c>
      <c r="K62" s="86">
        <v>402136.8</v>
      </c>
      <c r="L62" s="18" t="s">
        <v>144</v>
      </c>
      <c r="M62" s="18" t="s">
        <v>198</v>
      </c>
      <c r="N62" s="18" t="s">
        <v>78</v>
      </c>
      <c r="O62" s="92" t="s">
        <v>40</v>
      </c>
      <c r="P62" s="92" t="s">
        <v>38</v>
      </c>
      <c r="Q62" s="17"/>
      <c r="R62" s="80"/>
      <c r="S62" s="80"/>
      <c r="T62" s="80"/>
      <c r="U62" s="18"/>
      <c r="V62" s="42" t="s">
        <v>127</v>
      </c>
      <c r="W62" s="18" t="s">
        <v>136</v>
      </c>
      <c r="X62" s="43" t="s">
        <v>197</v>
      </c>
    </row>
    <row r="63" spans="1:24" ht="20.25" customHeight="1" x14ac:dyDescent="0.2">
      <c r="A63" s="252" t="s">
        <v>341</v>
      </c>
      <c r="B63" s="214"/>
      <c r="C63" s="214"/>
      <c r="D63" s="214"/>
      <c r="E63" s="214"/>
      <c r="F63" s="214"/>
      <c r="G63" s="214"/>
      <c r="H63" s="214"/>
      <c r="I63" s="214"/>
      <c r="J63" s="214"/>
      <c r="K63" s="63">
        <f>K62</f>
        <v>402136.8</v>
      </c>
      <c r="L63" s="231"/>
      <c r="M63" s="210"/>
      <c r="N63" s="210"/>
      <c r="O63" s="210"/>
      <c r="P63" s="220"/>
      <c r="Q63" s="80"/>
      <c r="R63" s="231"/>
      <c r="S63" s="210"/>
      <c r="T63" s="210"/>
      <c r="U63" s="220"/>
      <c r="W63" s="18"/>
      <c r="X63" s="18"/>
    </row>
    <row r="64" spans="1:24" ht="20.25" customHeight="1" x14ac:dyDescent="0.2">
      <c r="A64" s="249" t="s">
        <v>386</v>
      </c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1"/>
      <c r="W64" s="145"/>
      <c r="X64" s="145"/>
    </row>
    <row r="65" spans="1:24" ht="75" customHeight="1" x14ac:dyDescent="0.2">
      <c r="A65" s="16">
        <v>81</v>
      </c>
      <c r="B65" s="3" t="s">
        <v>414</v>
      </c>
      <c r="C65" s="3" t="s">
        <v>415</v>
      </c>
      <c r="D65" s="151" t="s">
        <v>416</v>
      </c>
      <c r="E65" s="4" t="s">
        <v>417</v>
      </c>
      <c r="F65" s="10" t="s">
        <v>418</v>
      </c>
      <c r="G65" s="10" t="s">
        <v>209</v>
      </c>
      <c r="H65" s="10" t="s">
        <v>419</v>
      </c>
      <c r="I65" s="113">
        <v>71111000002</v>
      </c>
      <c r="J65" s="87" t="s">
        <v>435</v>
      </c>
      <c r="K65" s="86">
        <v>1789333.33</v>
      </c>
      <c r="L65" s="18" t="s">
        <v>144</v>
      </c>
      <c r="M65" s="87" t="s">
        <v>238</v>
      </c>
      <c r="N65" s="103" t="s">
        <v>39</v>
      </c>
      <c r="O65" s="103" t="s">
        <v>40</v>
      </c>
      <c r="P65" s="129" t="s">
        <v>40</v>
      </c>
      <c r="Q65" s="2"/>
      <c r="R65" s="53" t="s">
        <v>420</v>
      </c>
      <c r="S65" s="2"/>
      <c r="T65" s="2"/>
      <c r="U65" s="2"/>
      <c r="V65" s="42" t="s">
        <v>421</v>
      </c>
      <c r="W65" s="18" t="s">
        <v>137</v>
      </c>
      <c r="X65" s="18" t="s">
        <v>422</v>
      </c>
    </row>
    <row r="66" spans="1:24" ht="131.25" customHeight="1" x14ac:dyDescent="0.2">
      <c r="A66" s="16">
        <v>82</v>
      </c>
      <c r="B66" s="3" t="s">
        <v>423</v>
      </c>
      <c r="C66" s="3" t="s">
        <v>424</v>
      </c>
      <c r="D66" s="151" t="s">
        <v>425</v>
      </c>
      <c r="E66" s="4" t="s">
        <v>426</v>
      </c>
      <c r="F66" s="10" t="s">
        <v>418</v>
      </c>
      <c r="G66" s="10" t="s">
        <v>209</v>
      </c>
      <c r="H66" s="10" t="s">
        <v>419</v>
      </c>
      <c r="I66" s="113">
        <v>71111000002</v>
      </c>
      <c r="J66" s="87" t="s">
        <v>435</v>
      </c>
      <c r="K66" s="86">
        <v>387603.36</v>
      </c>
      <c r="L66" s="18" t="s">
        <v>144</v>
      </c>
      <c r="M66" s="87" t="s">
        <v>238</v>
      </c>
      <c r="N66" s="103" t="s">
        <v>44</v>
      </c>
      <c r="O66" s="103" t="s">
        <v>40</v>
      </c>
      <c r="P66" s="4" t="s">
        <v>38</v>
      </c>
      <c r="Q66" s="2"/>
      <c r="R66" s="53" t="s">
        <v>427</v>
      </c>
      <c r="S66" s="2"/>
      <c r="T66" s="2"/>
      <c r="U66" s="2"/>
      <c r="V66" s="42" t="s">
        <v>421</v>
      </c>
      <c r="W66" s="18" t="s">
        <v>137</v>
      </c>
      <c r="X66" s="18" t="s">
        <v>143</v>
      </c>
    </row>
    <row r="67" spans="1:24" ht="127.5" customHeight="1" x14ac:dyDescent="0.2">
      <c r="A67" s="16">
        <v>83</v>
      </c>
      <c r="B67" s="3" t="s">
        <v>423</v>
      </c>
      <c r="C67" s="3" t="s">
        <v>424</v>
      </c>
      <c r="D67" s="151" t="s">
        <v>428</v>
      </c>
      <c r="E67" s="4" t="s">
        <v>426</v>
      </c>
      <c r="F67" s="10" t="s">
        <v>418</v>
      </c>
      <c r="G67" s="10" t="s">
        <v>209</v>
      </c>
      <c r="H67" s="10" t="s">
        <v>419</v>
      </c>
      <c r="I67" s="113">
        <v>71116000020</v>
      </c>
      <c r="J67" s="87" t="s">
        <v>434</v>
      </c>
      <c r="K67" s="86">
        <v>288266</v>
      </c>
      <c r="L67" s="18" t="s">
        <v>144</v>
      </c>
      <c r="M67" s="87" t="s">
        <v>238</v>
      </c>
      <c r="N67" s="103" t="s">
        <v>44</v>
      </c>
      <c r="O67" s="103" t="s">
        <v>40</v>
      </c>
      <c r="P67" s="4" t="s">
        <v>38</v>
      </c>
      <c r="Q67" s="2"/>
      <c r="R67" s="53" t="s">
        <v>429</v>
      </c>
      <c r="S67" s="2"/>
      <c r="T67" s="2"/>
      <c r="U67" s="2"/>
      <c r="V67" s="42" t="s">
        <v>421</v>
      </c>
      <c r="W67" s="18" t="s">
        <v>137</v>
      </c>
      <c r="X67" s="18" t="s">
        <v>143</v>
      </c>
    </row>
    <row r="68" spans="1:24" ht="126" customHeight="1" x14ac:dyDescent="0.2">
      <c r="A68" s="16">
        <v>84</v>
      </c>
      <c r="B68" s="147" t="s">
        <v>430</v>
      </c>
      <c r="C68" s="147" t="s">
        <v>431</v>
      </c>
      <c r="D68" s="151" t="s">
        <v>457</v>
      </c>
      <c r="E68" s="3" t="s">
        <v>432</v>
      </c>
      <c r="F68" s="10" t="s">
        <v>418</v>
      </c>
      <c r="G68" s="10" t="s">
        <v>209</v>
      </c>
      <c r="H68" s="10" t="s">
        <v>419</v>
      </c>
      <c r="I68" s="7">
        <v>71131000000</v>
      </c>
      <c r="J68" s="87" t="s">
        <v>41</v>
      </c>
      <c r="K68" s="86">
        <v>3477415.2</v>
      </c>
      <c r="L68" s="18" t="s">
        <v>144</v>
      </c>
      <c r="M68" s="87" t="s">
        <v>238</v>
      </c>
      <c r="N68" s="103" t="s">
        <v>39</v>
      </c>
      <c r="O68" s="103" t="s">
        <v>40</v>
      </c>
      <c r="P68" s="4" t="s">
        <v>38</v>
      </c>
      <c r="Q68" s="2"/>
      <c r="R68" s="53" t="s">
        <v>433</v>
      </c>
      <c r="S68" s="2"/>
      <c r="T68" s="2"/>
      <c r="U68" s="2"/>
      <c r="V68" s="42" t="s">
        <v>421</v>
      </c>
      <c r="W68" s="18" t="s">
        <v>137</v>
      </c>
      <c r="X68" s="18" t="s">
        <v>422</v>
      </c>
    </row>
    <row r="69" spans="1:24" ht="142.5" customHeight="1" x14ac:dyDescent="0.2">
      <c r="A69" s="16">
        <v>85</v>
      </c>
      <c r="B69" s="3" t="s">
        <v>436</v>
      </c>
      <c r="C69" s="3" t="s">
        <v>437</v>
      </c>
      <c r="D69" s="11" t="s">
        <v>438</v>
      </c>
      <c r="E69" s="4" t="s">
        <v>439</v>
      </c>
      <c r="F69" s="4">
        <v>796</v>
      </c>
      <c r="G69" s="5" t="s">
        <v>45</v>
      </c>
      <c r="H69" s="6">
        <v>1</v>
      </c>
      <c r="I69" s="7">
        <v>71131000000</v>
      </c>
      <c r="J69" s="8" t="s">
        <v>41</v>
      </c>
      <c r="K69" s="14">
        <v>7783333.3300000001</v>
      </c>
      <c r="L69" s="18" t="s">
        <v>144</v>
      </c>
      <c r="M69" s="18" t="s">
        <v>144</v>
      </c>
      <c r="N69" s="16" t="s">
        <v>39</v>
      </c>
      <c r="O69" s="143" t="s">
        <v>40</v>
      </c>
      <c r="P69" s="143" t="s">
        <v>38</v>
      </c>
      <c r="Q69" s="2"/>
      <c r="R69" s="2"/>
      <c r="S69" s="2"/>
      <c r="T69" s="2"/>
      <c r="U69" s="2"/>
      <c r="V69" s="42" t="s">
        <v>131</v>
      </c>
      <c r="W69" s="18" t="s">
        <v>137</v>
      </c>
      <c r="X69" s="18" t="s">
        <v>136</v>
      </c>
    </row>
    <row r="70" spans="1:24" ht="140.25" customHeight="1" x14ac:dyDescent="0.2">
      <c r="A70" s="16">
        <v>86</v>
      </c>
      <c r="B70" s="3" t="s">
        <v>440</v>
      </c>
      <c r="C70" s="3" t="s">
        <v>441</v>
      </c>
      <c r="D70" s="11" t="s">
        <v>442</v>
      </c>
      <c r="E70" s="4" t="s">
        <v>443</v>
      </c>
      <c r="F70" s="4">
        <v>796</v>
      </c>
      <c r="G70" s="5" t="s">
        <v>45</v>
      </c>
      <c r="H70" s="6">
        <v>1</v>
      </c>
      <c r="I70" s="7">
        <v>71131000000</v>
      </c>
      <c r="J70" s="8" t="s">
        <v>41</v>
      </c>
      <c r="K70" s="14">
        <v>1317100.01</v>
      </c>
      <c r="L70" s="18" t="s">
        <v>144</v>
      </c>
      <c r="M70" s="18" t="s">
        <v>144</v>
      </c>
      <c r="N70" s="16" t="s">
        <v>39</v>
      </c>
      <c r="O70" s="143" t="s">
        <v>40</v>
      </c>
      <c r="P70" s="143" t="s">
        <v>38</v>
      </c>
      <c r="Q70" s="2"/>
      <c r="R70" s="2"/>
      <c r="S70" s="2"/>
      <c r="T70" s="2"/>
      <c r="U70" s="2"/>
      <c r="V70" s="42" t="s">
        <v>131</v>
      </c>
      <c r="W70" s="18" t="s">
        <v>137</v>
      </c>
      <c r="X70" s="18" t="s">
        <v>136</v>
      </c>
    </row>
    <row r="71" spans="1:24" ht="142.5" customHeight="1" x14ac:dyDescent="0.2">
      <c r="A71" s="16">
        <v>87</v>
      </c>
      <c r="B71" s="3" t="s">
        <v>440</v>
      </c>
      <c r="C71" s="148" t="s">
        <v>441</v>
      </c>
      <c r="D71" s="11" t="s">
        <v>444</v>
      </c>
      <c r="E71" s="4" t="s">
        <v>443</v>
      </c>
      <c r="F71" s="4">
        <v>796</v>
      </c>
      <c r="G71" s="5" t="s">
        <v>45</v>
      </c>
      <c r="H71" s="6">
        <v>1</v>
      </c>
      <c r="I71" s="7">
        <v>71131000000</v>
      </c>
      <c r="J71" s="8" t="s">
        <v>41</v>
      </c>
      <c r="K71" s="14">
        <v>1255600</v>
      </c>
      <c r="L71" s="18" t="s">
        <v>144</v>
      </c>
      <c r="M71" s="18" t="s">
        <v>144</v>
      </c>
      <c r="N71" s="16" t="s">
        <v>39</v>
      </c>
      <c r="O71" s="143" t="s">
        <v>40</v>
      </c>
      <c r="P71" s="143" t="s">
        <v>38</v>
      </c>
      <c r="Q71" s="2"/>
      <c r="R71" s="2"/>
      <c r="S71" s="2"/>
      <c r="T71" s="2"/>
      <c r="U71" s="2"/>
      <c r="V71" s="42" t="s">
        <v>131</v>
      </c>
      <c r="W71" s="18" t="s">
        <v>137</v>
      </c>
      <c r="X71" s="18" t="s">
        <v>136</v>
      </c>
    </row>
    <row r="72" spans="1:24" ht="105" customHeight="1" x14ac:dyDescent="0.2">
      <c r="A72" s="16">
        <v>88</v>
      </c>
      <c r="B72" s="27" t="s">
        <v>447</v>
      </c>
      <c r="C72" s="27" t="s">
        <v>448</v>
      </c>
      <c r="D72" s="28" t="s">
        <v>491</v>
      </c>
      <c r="E72" s="31" t="s">
        <v>449</v>
      </c>
      <c r="F72" s="31">
        <v>839</v>
      </c>
      <c r="G72" s="25" t="s">
        <v>204</v>
      </c>
      <c r="H72" s="26">
        <v>1</v>
      </c>
      <c r="I72" s="29">
        <v>71112000014</v>
      </c>
      <c r="J72" s="23" t="s">
        <v>389</v>
      </c>
      <c r="K72" s="24">
        <v>1398338.94</v>
      </c>
      <c r="L72" s="149" t="s">
        <v>144</v>
      </c>
      <c r="M72" s="30" t="s">
        <v>149</v>
      </c>
      <c r="N72" s="18" t="s">
        <v>39</v>
      </c>
      <c r="O72" s="143" t="s">
        <v>40</v>
      </c>
      <c r="P72" s="143" t="s">
        <v>38</v>
      </c>
      <c r="Q72" s="2"/>
      <c r="R72" s="2"/>
      <c r="S72" s="2"/>
      <c r="T72" s="2"/>
      <c r="U72" s="2"/>
      <c r="V72" s="42" t="s">
        <v>126</v>
      </c>
      <c r="W72" s="18" t="s">
        <v>137</v>
      </c>
      <c r="X72" s="18" t="s">
        <v>135</v>
      </c>
    </row>
    <row r="73" spans="1:24" s="127" customFormat="1" ht="121.5" customHeight="1" x14ac:dyDescent="0.2">
      <c r="A73" s="16">
        <v>89</v>
      </c>
      <c r="B73" s="3" t="s">
        <v>461</v>
      </c>
      <c r="C73" s="3" t="s">
        <v>415</v>
      </c>
      <c r="D73" s="151" t="s">
        <v>474</v>
      </c>
      <c r="E73" s="4" t="s">
        <v>417</v>
      </c>
      <c r="F73" s="3" t="s">
        <v>418</v>
      </c>
      <c r="G73" s="3" t="s">
        <v>209</v>
      </c>
      <c r="H73" s="3" t="s">
        <v>419</v>
      </c>
      <c r="I73" s="7">
        <v>71116000020</v>
      </c>
      <c r="J73" s="8" t="s">
        <v>434</v>
      </c>
      <c r="K73" s="14">
        <v>1372000</v>
      </c>
      <c r="L73" s="149" t="s">
        <v>144</v>
      </c>
      <c r="M73" s="8" t="s">
        <v>238</v>
      </c>
      <c r="N73" s="4" t="s">
        <v>39</v>
      </c>
      <c r="O73" s="4" t="s">
        <v>40</v>
      </c>
      <c r="P73" s="129" t="s">
        <v>40</v>
      </c>
      <c r="Q73" s="3"/>
      <c r="R73" s="3" t="s">
        <v>475</v>
      </c>
      <c r="S73" s="2"/>
      <c r="T73" s="2"/>
      <c r="U73" s="2"/>
      <c r="V73" s="130" t="s">
        <v>421</v>
      </c>
      <c r="W73" s="16" t="s">
        <v>141</v>
      </c>
      <c r="X73" s="16" t="s">
        <v>143</v>
      </c>
    </row>
    <row r="74" spans="1:24" s="127" customFormat="1" ht="82.5" customHeight="1" x14ac:dyDescent="0.2">
      <c r="A74" s="16">
        <v>90</v>
      </c>
      <c r="B74" s="3" t="s">
        <v>423</v>
      </c>
      <c r="C74" s="3" t="s">
        <v>424</v>
      </c>
      <c r="D74" s="151" t="s">
        <v>476</v>
      </c>
      <c r="E74" s="4" t="s">
        <v>484</v>
      </c>
      <c r="F74" s="3" t="s">
        <v>418</v>
      </c>
      <c r="G74" s="3" t="s">
        <v>209</v>
      </c>
      <c r="H74" s="3" t="s">
        <v>419</v>
      </c>
      <c r="I74" s="7">
        <v>71112000014</v>
      </c>
      <c r="J74" s="8" t="s">
        <v>389</v>
      </c>
      <c r="K74" s="14">
        <v>338042</v>
      </c>
      <c r="L74" s="149" t="s">
        <v>144</v>
      </c>
      <c r="M74" s="8" t="s">
        <v>238</v>
      </c>
      <c r="N74" s="4" t="s">
        <v>44</v>
      </c>
      <c r="O74" s="4" t="s">
        <v>40</v>
      </c>
      <c r="P74" s="4" t="s">
        <v>38</v>
      </c>
      <c r="Q74" s="3"/>
      <c r="R74" s="3" t="s">
        <v>477</v>
      </c>
      <c r="S74" s="2"/>
      <c r="T74" s="2"/>
      <c r="U74" s="2"/>
      <c r="V74" s="130" t="s">
        <v>421</v>
      </c>
      <c r="W74" s="16" t="s">
        <v>141</v>
      </c>
      <c r="X74" s="16" t="s">
        <v>422</v>
      </c>
    </row>
    <row r="75" spans="1:24" s="127" customFormat="1" ht="65.25" customHeight="1" x14ac:dyDescent="0.2">
      <c r="A75" s="16">
        <v>91</v>
      </c>
      <c r="B75" s="3" t="s">
        <v>478</v>
      </c>
      <c r="C75" s="3" t="s">
        <v>479</v>
      </c>
      <c r="D75" s="151" t="s">
        <v>480</v>
      </c>
      <c r="E75" s="16" t="s">
        <v>481</v>
      </c>
      <c r="F75" s="4">
        <v>796</v>
      </c>
      <c r="G75" s="16" t="s">
        <v>482</v>
      </c>
      <c r="H75" s="3" t="s">
        <v>483</v>
      </c>
      <c r="I75" s="7">
        <v>71111915002</v>
      </c>
      <c r="J75" s="8" t="s">
        <v>435</v>
      </c>
      <c r="K75" s="14">
        <v>1839200</v>
      </c>
      <c r="L75" s="149" t="s">
        <v>144</v>
      </c>
      <c r="M75" s="8" t="s">
        <v>238</v>
      </c>
      <c r="N75" s="4" t="s">
        <v>44</v>
      </c>
      <c r="O75" s="4" t="s">
        <v>40</v>
      </c>
      <c r="P75" s="129" t="s">
        <v>40</v>
      </c>
      <c r="Q75" s="3"/>
      <c r="R75" s="27" t="s">
        <v>427</v>
      </c>
      <c r="S75" s="2"/>
      <c r="T75" s="2"/>
      <c r="U75" s="2"/>
      <c r="V75" s="130" t="s">
        <v>421</v>
      </c>
      <c r="W75" s="16" t="s">
        <v>141</v>
      </c>
      <c r="X75" s="16" t="s">
        <v>139</v>
      </c>
    </row>
    <row r="76" spans="1:24" s="127" customFormat="1" ht="124.5" customHeight="1" x14ac:dyDescent="0.2">
      <c r="A76" s="16">
        <v>92</v>
      </c>
      <c r="B76" s="178" t="s">
        <v>535</v>
      </c>
      <c r="C76" s="27" t="s">
        <v>536</v>
      </c>
      <c r="D76" s="185" t="s">
        <v>537</v>
      </c>
      <c r="E76" s="27" t="s">
        <v>534</v>
      </c>
      <c r="F76" s="3" t="s">
        <v>418</v>
      </c>
      <c r="G76" s="3" t="s">
        <v>209</v>
      </c>
      <c r="H76" s="3" t="s">
        <v>419</v>
      </c>
      <c r="I76" s="29">
        <v>71112000000</v>
      </c>
      <c r="J76" s="23" t="s">
        <v>464</v>
      </c>
      <c r="K76" s="24">
        <v>358875.6</v>
      </c>
      <c r="L76" s="149" t="s">
        <v>144</v>
      </c>
      <c r="M76" s="179" t="s">
        <v>149</v>
      </c>
      <c r="N76" s="179" t="s">
        <v>39</v>
      </c>
      <c r="O76" s="179" t="s">
        <v>40</v>
      </c>
      <c r="P76" s="180" t="s">
        <v>40</v>
      </c>
      <c r="Q76" s="3"/>
      <c r="R76" s="27" t="s">
        <v>539</v>
      </c>
      <c r="S76" s="24">
        <f>1.241844*10^6</f>
        <v>1241844</v>
      </c>
      <c r="T76" s="24">
        <f>1.241844*10^6</f>
        <v>1241844</v>
      </c>
      <c r="U76" s="2"/>
      <c r="V76" s="130" t="s">
        <v>421</v>
      </c>
      <c r="W76" s="16" t="s">
        <v>136</v>
      </c>
      <c r="X76" s="16" t="s">
        <v>135</v>
      </c>
    </row>
    <row r="77" spans="1:24" s="127" customFormat="1" ht="130.5" customHeight="1" x14ac:dyDescent="0.2">
      <c r="A77" s="16">
        <v>93</v>
      </c>
      <c r="B77" s="178" t="s">
        <v>535</v>
      </c>
      <c r="C77" s="27" t="s">
        <v>536</v>
      </c>
      <c r="D77" s="185" t="s">
        <v>538</v>
      </c>
      <c r="E77" s="27" t="s">
        <v>534</v>
      </c>
      <c r="F77" s="3" t="s">
        <v>418</v>
      </c>
      <c r="G77" s="3" t="s">
        <v>209</v>
      </c>
      <c r="H77" s="3" t="s">
        <v>419</v>
      </c>
      <c r="I77" s="29">
        <v>71112000000</v>
      </c>
      <c r="J77" s="23" t="s">
        <v>464</v>
      </c>
      <c r="K77" s="14">
        <v>701848.8</v>
      </c>
      <c r="L77" s="149" t="s">
        <v>144</v>
      </c>
      <c r="M77" s="179" t="s">
        <v>149</v>
      </c>
      <c r="N77" s="179" t="s">
        <v>39</v>
      </c>
      <c r="O77" s="179" t="s">
        <v>40</v>
      </c>
      <c r="P77" s="180" t="s">
        <v>40</v>
      </c>
      <c r="Q77" s="3"/>
      <c r="R77" s="27" t="s">
        <v>540</v>
      </c>
      <c r="S77" s="24">
        <f>3.207576*10^6</f>
        <v>3207576</v>
      </c>
      <c r="T77" s="24">
        <f>2.6005902*10^6</f>
        <v>2600590.2000000002</v>
      </c>
      <c r="U77" s="2"/>
      <c r="V77" s="130" t="s">
        <v>421</v>
      </c>
      <c r="W77" s="16" t="s">
        <v>136</v>
      </c>
      <c r="X77" s="16" t="s">
        <v>135</v>
      </c>
    </row>
    <row r="78" spans="1:24" s="127" customFormat="1" ht="82.5" customHeight="1" x14ac:dyDescent="0.2">
      <c r="A78" s="16">
        <v>94</v>
      </c>
      <c r="B78" s="178" t="s">
        <v>541</v>
      </c>
      <c r="C78" s="27" t="s">
        <v>542</v>
      </c>
      <c r="D78" s="185" t="s">
        <v>543</v>
      </c>
      <c r="E78" s="27" t="s">
        <v>534</v>
      </c>
      <c r="F78" s="3" t="s">
        <v>418</v>
      </c>
      <c r="G78" s="3" t="s">
        <v>209</v>
      </c>
      <c r="H78" s="3" t="s">
        <v>419</v>
      </c>
      <c r="I78" s="29">
        <v>71112000010</v>
      </c>
      <c r="J78" s="23" t="s">
        <v>518</v>
      </c>
      <c r="K78" s="14">
        <v>1335985.55</v>
      </c>
      <c r="L78" s="149" t="s">
        <v>144</v>
      </c>
      <c r="M78" s="179" t="s">
        <v>149</v>
      </c>
      <c r="N78" s="179" t="s">
        <v>39</v>
      </c>
      <c r="O78" s="179" t="s">
        <v>40</v>
      </c>
      <c r="P78" s="4" t="s">
        <v>38</v>
      </c>
      <c r="Q78" s="3"/>
      <c r="R78" s="27" t="s">
        <v>544</v>
      </c>
      <c r="S78" s="24">
        <f>7.94445*10^6</f>
        <v>7944450</v>
      </c>
      <c r="T78" s="24">
        <f>1.85527592*10^6</f>
        <v>1855275.92</v>
      </c>
      <c r="U78" s="2"/>
      <c r="V78" s="130" t="s">
        <v>421</v>
      </c>
      <c r="W78" s="16" t="s">
        <v>136</v>
      </c>
      <c r="X78" s="16" t="s">
        <v>135</v>
      </c>
    </row>
    <row r="79" spans="1:24" s="127" customFormat="1" ht="85.5" customHeight="1" x14ac:dyDescent="0.2">
      <c r="A79" s="16">
        <v>95</v>
      </c>
      <c r="B79" s="178" t="s">
        <v>541</v>
      </c>
      <c r="C79" s="27" t="s">
        <v>542</v>
      </c>
      <c r="D79" s="185" t="s">
        <v>545</v>
      </c>
      <c r="E79" s="27" t="s">
        <v>534</v>
      </c>
      <c r="F79" s="3" t="s">
        <v>418</v>
      </c>
      <c r="G79" s="3" t="s">
        <v>209</v>
      </c>
      <c r="H79" s="3" t="s">
        <v>419</v>
      </c>
      <c r="I79" s="29">
        <v>71112000002</v>
      </c>
      <c r="J79" s="23" t="s">
        <v>546</v>
      </c>
      <c r="K79" s="14">
        <v>723266</v>
      </c>
      <c r="L79" s="149" t="s">
        <v>144</v>
      </c>
      <c r="M79" s="8" t="s">
        <v>86</v>
      </c>
      <c r="N79" s="4" t="s">
        <v>39</v>
      </c>
      <c r="O79" s="4" t="s">
        <v>40</v>
      </c>
      <c r="P79" s="4" t="s">
        <v>38</v>
      </c>
      <c r="Q79" s="3"/>
      <c r="R79" s="27" t="s">
        <v>547</v>
      </c>
      <c r="S79" s="24">
        <f>3.573756*10^6</f>
        <v>3573756</v>
      </c>
      <c r="T79" s="24">
        <f>0.4482623*10^6</f>
        <v>448262.3</v>
      </c>
      <c r="U79" s="2"/>
      <c r="V79" s="130" t="s">
        <v>421</v>
      </c>
      <c r="W79" s="16" t="s">
        <v>136</v>
      </c>
      <c r="X79" s="16" t="s">
        <v>548</v>
      </c>
    </row>
    <row r="80" spans="1:24" s="127" customFormat="1" ht="73.5" customHeight="1" x14ac:dyDescent="0.2">
      <c r="A80" s="16">
        <v>96</v>
      </c>
      <c r="B80" s="178" t="s">
        <v>541</v>
      </c>
      <c r="C80" s="27" t="s">
        <v>542</v>
      </c>
      <c r="D80" s="185" t="s">
        <v>549</v>
      </c>
      <c r="E80" s="27" t="s">
        <v>534</v>
      </c>
      <c r="F80" s="3" t="s">
        <v>418</v>
      </c>
      <c r="G80" s="3" t="s">
        <v>209</v>
      </c>
      <c r="H80" s="3" t="s">
        <v>419</v>
      </c>
      <c r="I80" s="29">
        <v>71112000006</v>
      </c>
      <c r="J80" s="23" t="s">
        <v>550</v>
      </c>
      <c r="K80" s="14">
        <v>2147462.7799999998</v>
      </c>
      <c r="L80" s="149" t="s">
        <v>144</v>
      </c>
      <c r="M80" s="8" t="s">
        <v>86</v>
      </c>
      <c r="N80" s="4" t="s">
        <v>39</v>
      </c>
      <c r="O80" s="4" t="s">
        <v>40</v>
      </c>
      <c r="P80" s="4" t="s">
        <v>38</v>
      </c>
      <c r="Q80" s="3"/>
      <c r="R80" s="27" t="s">
        <v>551</v>
      </c>
      <c r="S80" s="24">
        <f>9.247596*10^6</f>
        <v>9247596</v>
      </c>
      <c r="T80" s="24">
        <f>2.5*10^6</f>
        <v>2500000</v>
      </c>
      <c r="U80" s="2"/>
      <c r="V80" s="130" t="s">
        <v>421</v>
      </c>
      <c r="W80" s="16" t="s">
        <v>136</v>
      </c>
      <c r="X80" s="16" t="s">
        <v>548</v>
      </c>
    </row>
    <row r="81" spans="1:24" s="127" customFormat="1" ht="85.5" customHeight="1" x14ac:dyDescent="0.2">
      <c r="A81" s="16">
        <v>97</v>
      </c>
      <c r="B81" s="178" t="s">
        <v>541</v>
      </c>
      <c r="C81" s="27" t="s">
        <v>542</v>
      </c>
      <c r="D81" s="185" t="s">
        <v>552</v>
      </c>
      <c r="E81" s="27" t="s">
        <v>534</v>
      </c>
      <c r="F81" s="3" t="s">
        <v>418</v>
      </c>
      <c r="G81" s="3" t="s">
        <v>209</v>
      </c>
      <c r="H81" s="3" t="s">
        <v>419</v>
      </c>
      <c r="I81" s="29">
        <v>71112000007</v>
      </c>
      <c r="J81" s="23" t="s">
        <v>553</v>
      </c>
      <c r="K81" s="14">
        <v>1064778.32</v>
      </c>
      <c r="L81" s="149" t="s">
        <v>144</v>
      </c>
      <c r="M81" s="8" t="s">
        <v>86</v>
      </c>
      <c r="N81" s="4" t="s">
        <v>39</v>
      </c>
      <c r="O81" s="4" t="s">
        <v>40</v>
      </c>
      <c r="P81" s="4" t="s">
        <v>38</v>
      </c>
      <c r="Q81" s="3"/>
      <c r="R81" s="27" t="s">
        <v>554</v>
      </c>
      <c r="S81" s="24">
        <f>2.175516*10^6</f>
        <v>2175516</v>
      </c>
      <c r="T81" s="24">
        <f>1.02225337*10^6</f>
        <v>1022253.37</v>
      </c>
      <c r="U81" s="2"/>
      <c r="V81" s="130" t="s">
        <v>421</v>
      </c>
      <c r="W81" s="16" t="s">
        <v>136</v>
      </c>
      <c r="X81" s="16" t="s">
        <v>548</v>
      </c>
    </row>
    <row r="82" spans="1:24" s="127" customFormat="1" ht="82.5" customHeight="1" x14ac:dyDescent="0.2">
      <c r="A82" s="16">
        <v>98</v>
      </c>
      <c r="B82" s="178" t="s">
        <v>541</v>
      </c>
      <c r="C82" s="27" t="s">
        <v>542</v>
      </c>
      <c r="D82" s="185" t="s">
        <v>555</v>
      </c>
      <c r="E82" s="27" t="s">
        <v>534</v>
      </c>
      <c r="F82" s="3" t="s">
        <v>418</v>
      </c>
      <c r="G82" s="3" t="s">
        <v>209</v>
      </c>
      <c r="H82" s="3" t="s">
        <v>419</v>
      </c>
      <c r="I82" s="29">
        <v>71112000015</v>
      </c>
      <c r="J82" s="23" t="s">
        <v>556</v>
      </c>
      <c r="K82" s="14">
        <v>889082.59</v>
      </c>
      <c r="L82" s="149" t="s">
        <v>144</v>
      </c>
      <c r="M82" s="179" t="s">
        <v>149</v>
      </c>
      <c r="N82" s="4" t="s">
        <v>39</v>
      </c>
      <c r="O82" s="4" t="s">
        <v>40</v>
      </c>
      <c r="P82" s="4" t="s">
        <v>38</v>
      </c>
      <c r="Q82" s="3"/>
      <c r="R82" s="27" t="s">
        <v>557</v>
      </c>
      <c r="S82" s="24">
        <f>2.600484*10^6</f>
        <v>2600484</v>
      </c>
      <c r="T82" s="24">
        <f>1.02590821*10^6</f>
        <v>1025908.2100000001</v>
      </c>
      <c r="U82" s="2"/>
      <c r="V82" s="130" t="s">
        <v>421</v>
      </c>
      <c r="W82" s="16" t="s">
        <v>136</v>
      </c>
      <c r="X82" s="16" t="s">
        <v>135</v>
      </c>
    </row>
    <row r="83" spans="1:24" s="127" customFormat="1" ht="78" customHeight="1" x14ac:dyDescent="0.2">
      <c r="A83" s="16">
        <v>99</v>
      </c>
      <c r="B83" s="178" t="s">
        <v>541</v>
      </c>
      <c r="C83" s="27" t="s">
        <v>542</v>
      </c>
      <c r="D83" s="151" t="s">
        <v>558</v>
      </c>
      <c r="E83" s="27" t="s">
        <v>534</v>
      </c>
      <c r="F83" s="3" t="s">
        <v>418</v>
      </c>
      <c r="G83" s="3" t="s">
        <v>209</v>
      </c>
      <c r="H83" s="3" t="s">
        <v>419</v>
      </c>
      <c r="I83" s="29">
        <v>71112000017</v>
      </c>
      <c r="J83" s="23" t="s">
        <v>559</v>
      </c>
      <c r="K83" s="14">
        <v>8337620.1100000003</v>
      </c>
      <c r="L83" s="149" t="s">
        <v>144</v>
      </c>
      <c r="M83" s="179" t="s">
        <v>149</v>
      </c>
      <c r="N83" s="4" t="s">
        <v>39</v>
      </c>
      <c r="O83" s="4" t="s">
        <v>40</v>
      </c>
      <c r="P83" s="4" t="s">
        <v>38</v>
      </c>
      <c r="Q83" s="3"/>
      <c r="R83" s="27" t="s">
        <v>560</v>
      </c>
      <c r="S83" s="24">
        <f>232.76224*10^6</f>
        <v>232762240</v>
      </c>
      <c r="T83" s="24">
        <f>9.74096175*10^6</f>
        <v>9740961.75</v>
      </c>
      <c r="U83" s="2"/>
      <c r="V83" s="130" t="s">
        <v>421</v>
      </c>
      <c r="W83" s="16" t="s">
        <v>136</v>
      </c>
      <c r="X83" s="16" t="s">
        <v>135</v>
      </c>
    </row>
    <row r="84" spans="1:24" s="127" customFormat="1" ht="72" customHeight="1" x14ac:dyDescent="0.2">
      <c r="A84" s="16">
        <v>100</v>
      </c>
      <c r="B84" s="178" t="s">
        <v>541</v>
      </c>
      <c r="C84" s="27" t="s">
        <v>542</v>
      </c>
      <c r="D84" s="151" t="s">
        <v>561</v>
      </c>
      <c r="E84" s="27" t="s">
        <v>534</v>
      </c>
      <c r="F84" s="3" t="s">
        <v>418</v>
      </c>
      <c r="G84" s="3" t="s">
        <v>209</v>
      </c>
      <c r="H84" s="3" t="s">
        <v>419</v>
      </c>
      <c r="I84" s="29">
        <v>71112000014</v>
      </c>
      <c r="J84" s="23" t="s">
        <v>389</v>
      </c>
      <c r="K84" s="14">
        <v>2613102.61</v>
      </c>
      <c r="L84" s="149" t="s">
        <v>144</v>
      </c>
      <c r="M84" s="179" t="s">
        <v>149</v>
      </c>
      <c r="N84" s="4" t="s">
        <v>39</v>
      </c>
      <c r="O84" s="4" t="s">
        <v>40</v>
      </c>
      <c r="P84" s="4" t="s">
        <v>38</v>
      </c>
      <c r="Q84" s="3"/>
      <c r="R84" s="27" t="s">
        <v>562</v>
      </c>
      <c r="S84" s="24">
        <f>3.610692*10^6</f>
        <v>3610692</v>
      </c>
      <c r="T84" s="24">
        <f>3.610692*10^6</f>
        <v>3610692</v>
      </c>
      <c r="U84" s="2"/>
      <c r="V84" s="130" t="s">
        <v>421</v>
      </c>
      <c r="W84" s="16" t="s">
        <v>136</v>
      </c>
      <c r="X84" s="16" t="s">
        <v>135</v>
      </c>
    </row>
    <row r="85" spans="1:24" s="127" customFormat="1" ht="102.75" customHeight="1" x14ac:dyDescent="0.2">
      <c r="A85" s="16">
        <v>101</v>
      </c>
      <c r="B85" s="178" t="s">
        <v>430</v>
      </c>
      <c r="C85" s="27" t="s">
        <v>563</v>
      </c>
      <c r="D85" s="185" t="s">
        <v>564</v>
      </c>
      <c r="E85" s="27" t="s">
        <v>534</v>
      </c>
      <c r="F85" s="3" t="s">
        <v>418</v>
      </c>
      <c r="G85" s="3" t="s">
        <v>209</v>
      </c>
      <c r="H85" s="3" t="s">
        <v>419</v>
      </c>
      <c r="I85" s="29">
        <v>71112000014</v>
      </c>
      <c r="J85" s="23" t="s">
        <v>389</v>
      </c>
      <c r="K85" s="14">
        <v>17834330.399999999</v>
      </c>
      <c r="L85" s="149" t="s">
        <v>144</v>
      </c>
      <c r="M85" s="8" t="s">
        <v>198</v>
      </c>
      <c r="N85" s="4" t="s">
        <v>39</v>
      </c>
      <c r="O85" s="4" t="s">
        <v>40</v>
      </c>
      <c r="P85" s="4" t="s">
        <v>38</v>
      </c>
      <c r="Q85" s="3"/>
      <c r="R85" s="27" t="s">
        <v>565</v>
      </c>
      <c r="S85" s="24">
        <f>122.9951*10^6</f>
        <v>122995100</v>
      </c>
      <c r="T85" s="24">
        <f>18.90640677*10^6</f>
        <v>18906406.77</v>
      </c>
      <c r="U85" s="2"/>
      <c r="V85" s="130" t="s">
        <v>421</v>
      </c>
      <c r="W85" s="16" t="s">
        <v>136</v>
      </c>
      <c r="X85" s="16" t="s">
        <v>139</v>
      </c>
    </row>
    <row r="86" spans="1:24" s="127" customFormat="1" ht="207" customHeight="1" x14ac:dyDescent="0.2">
      <c r="A86" s="16">
        <v>102</v>
      </c>
      <c r="B86" s="178" t="s">
        <v>566</v>
      </c>
      <c r="C86" s="27" t="s">
        <v>567</v>
      </c>
      <c r="D86" s="185" t="s">
        <v>568</v>
      </c>
      <c r="E86" s="16" t="s">
        <v>569</v>
      </c>
      <c r="F86" s="4">
        <v>796</v>
      </c>
      <c r="G86" s="5" t="s">
        <v>45</v>
      </c>
      <c r="H86" s="3" t="s">
        <v>570</v>
      </c>
      <c r="I86" s="29">
        <v>71112000014</v>
      </c>
      <c r="J86" s="23" t="s">
        <v>389</v>
      </c>
      <c r="K86" s="14">
        <v>5726845.5999999996</v>
      </c>
      <c r="L86" s="149" t="s">
        <v>144</v>
      </c>
      <c r="M86" s="8" t="s">
        <v>238</v>
      </c>
      <c r="N86" s="4" t="s">
        <v>39</v>
      </c>
      <c r="O86" s="4" t="s">
        <v>40</v>
      </c>
      <c r="P86" s="4" t="s">
        <v>38</v>
      </c>
      <c r="Q86" s="3"/>
      <c r="R86" s="27" t="s">
        <v>565</v>
      </c>
      <c r="S86" s="24">
        <f>122.9951*10^6</f>
        <v>122995100</v>
      </c>
      <c r="T86" s="24">
        <f>18.90640677*10^6</f>
        <v>18906406.77</v>
      </c>
      <c r="U86" s="2"/>
      <c r="V86" s="130" t="s">
        <v>421</v>
      </c>
      <c r="W86" s="16" t="s">
        <v>136</v>
      </c>
      <c r="X86" s="16" t="s">
        <v>422</v>
      </c>
    </row>
    <row r="87" spans="1:24" s="127" customFormat="1" ht="144.75" customHeight="1" x14ac:dyDescent="0.2">
      <c r="A87" s="16">
        <v>103</v>
      </c>
      <c r="B87" s="178" t="s">
        <v>77</v>
      </c>
      <c r="C87" s="27" t="s">
        <v>109</v>
      </c>
      <c r="D87" s="185" t="s">
        <v>571</v>
      </c>
      <c r="E87" s="16" t="s">
        <v>572</v>
      </c>
      <c r="F87" s="3" t="s">
        <v>418</v>
      </c>
      <c r="G87" s="3" t="s">
        <v>209</v>
      </c>
      <c r="H87" s="3" t="s">
        <v>419</v>
      </c>
      <c r="I87" s="29">
        <v>71111915002</v>
      </c>
      <c r="J87" s="23" t="s">
        <v>435</v>
      </c>
      <c r="K87" s="14">
        <v>939339.6</v>
      </c>
      <c r="L87" s="149" t="s">
        <v>144</v>
      </c>
      <c r="M87" s="8" t="s">
        <v>238</v>
      </c>
      <c r="N87" s="4" t="s">
        <v>39</v>
      </c>
      <c r="O87" s="4" t="s">
        <v>40</v>
      </c>
      <c r="P87" s="129" t="s">
        <v>40</v>
      </c>
      <c r="Q87" s="3"/>
      <c r="R87" s="27" t="s">
        <v>573</v>
      </c>
      <c r="S87" s="24">
        <v>44357949.509999998</v>
      </c>
      <c r="T87" s="24">
        <v>7275401.8300000001</v>
      </c>
      <c r="U87" s="2"/>
      <c r="V87" s="130" t="s">
        <v>421</v>
      </c>
      <c r="W87" s="16" t="s">
        <v>136</v>
      </c>
      <c r="X87" s="16" t="s">
        <v>139</v>
      </c>
    </row>
    <row r="88" spans="1:24" s="127" customFormat="1" ht="65.25" customHeight="1" x14ac:dyDescent="0.2">
      <c r="A88" s="16">
        <v>104</v>
      </c>
      <c r="B88" s="181" t="s">
        <v>497</v>
      </c>
      <c r="C88" s="181" t="s">
        <v>357</v>
      </c>
      <c r="D88" s="185" t="s">
        <v>580</v>
      </c>
      <c r="E88" s="16" t="s">
        <v>574</v>
      </c>
      <c r="F88" s="3" t="s">
        <v>418</v>
      </c>
      <c r="G88" s="3" t="s">
        <v>209</v>
      </c>
      <c r="H88" s="3" t="s">
        <v>419</v>
      </c>
      <c r="I88" s="7">
        <v>71131000000</v>
      </c>
      <c r="J88" s="8" t="s">
        <v>41</v>
      </c>
      <c r="K88" s="14">
        <v>3550254.3</v>
      </c>
      <c r="L88" s="149" t="s">
        <v>144</v>
      </c>
      <c r="M88" s="8" t="s">
        <v>238</v>
      </c>
      <c r="N88" s="4" t="s">
        <v>39</v>
      </c>
      <c r="O88" s="4" t="s">
        <v>40</v>
      </c>
      <c r="P88" s="129" t="s">
        <v>40</v>
      </c>
      <c r="Q88" s="3"/>
      <c r="R88" s="27" t="s">
        <v>575</v>
      </c>
      <c r="S88" s="24">
        <f>4.802604*10^6</f>
        <v>4802604</v>
      </c>
      <c r="T88" s="24">
        <f>4.802604*10^6</f>
        <v>4802604</v>
      </c>
      <c r="U88" s="2"/>
      <c r="V88" s="130" t="s">
        <v>421</v>
      </c>
      <c r="W88" s="16" t="s">
        <v>136</v>
      </c>
      <c r="X88" s="16" t="s">
        <v>139</v>
      </c>
    </row>
    <row r="89" spans="1:24" s="127" customFormat="1" ht="85.5" customHeight="1" x14ac:dyDescent="0.2">
      <c r="A89" s="16">
        <v>105</v>
      </c>
      <c r="B89" s="3" t="s">
        <v>246</v>
      </c>
      <c r="C89" s="3" t="s">
        <v>405</v>
      </c>
      <c r="D89" s="16" t="s">
        <v>576</v>
      </c>
      <c r="E89" s="16" t="s">
        <v>407</v>
      </c>
      <c r="F89" s="109">
        <v>796</v>
      </c>
      <c r="G89" s="111" t="s">
        <v>45</v>
      </c>
      <c r="H89" s="16">
        <v>57</v>
      </c>
      <c r="I89" s="7">
        <v>71131000000</v>
      </c>
      <c r="J89" s="8" t="s">
        <v>41</v>
      </c>
      <c r="K89" s="128">
        <v>675513</v>
      </c>
      <c r="L89" s="149" t="s">
        <v>144</v>
      </c>
      <c r="M89" s="8" t="s">
        <v>238</v>
      </c>
      <c r="N89" s="4" t="s">
        <v>37</v>
      </c>
      <c r="O89" s="4" t="s">
        <v>38</v>
      </c>
      <c r="P89" s="4" t="s">
        <v>38</v>
      </c>
      <c r="Q89" s="3"/>
      <c r="R89" s="170" t="s">
        <v>577</v>
      </c>
      <c r="S89" s="170">
        <v>1.96</v>
      </c>
      <c r="T89" s="170">
        <v>1.96</v>
      </c>
      <c r="U89" s="2"/>
      <c r="V89" s="130" t="s">
        <v>404</v>
      </c>
      <c r="W89" s="16" t="s">
        <v>136</v>
      </c>
      <c r="X89" s="16" t="s">
        <v>139</v>
      </c>
    </row>
    <row r="90" spans="1:24" ht="21" customHeight="1" x14ac:dyDescent="0.2">
      <c r="A90" s="217" t="s">
        <v>455</v>
      </c>
      <c r="B90" s="217"/>
      <c r="C90" s="217"/>
      <c r="D90" s="217"/>
      <c r="E90" s="217"/>
      <c r="F90" s="217"/>
      <c r="G90" s="217"/>
      <c r="H90" s="217"/>
      <c r="I90" s="217"/>
      <c r="J90" s="217"/>
      <c r="K90" s="38">
        <f>SUM(K65:K89)</f>
        <v>68144537.430000007</v>
      </c>
      <c r="L90" s="253"/>
      <c r="M90" s="253"/>
      <c r="N90" s="253"/>
      <c r="O90" s="253"/>
      <c r="P90" s="253"/>
      <c r="Q90" s="17"/>
      <c r="R90" s="253"/>
      <c r="S90" s="253"/>
      <c r="T90" s="253"/>
      <c r="U90" s="253"/>
      <c r="W90" s="146"/>
      <c r="X90" s="146"/>
    </row>
    <row r="91" spans="1:24" ht="21" customHeight="1" x14ac:dyDescent="0.2">
      <c r="A91" s="248" t="s">
        <v>166</v>
      </c>
      <c r="B91" s="243"/>
      <c r="C91" s="243"/>
      <c r="D91" s="243"/>
      <c r="E91" s="243"/>
      <c r="F91" s="243"/>
      <c r="G91" s="243"/>
      <c r="H91" s="243"/>
      <c r="I91" s="243"/>
      <c r="J91" s="244"/>
      <c r="K91" s="12">
        <f>K23+K26+K29+K32+K35+K38+K42+K45+K48+K51+K54+K57+K60+K63+K90</f>
        <v>98174795.170000017</v>
      </c>
      <c r="L91" s="231"/>
      <c r="M91" s="210"/>
      <c r="N91" s="210"/>
      <c r="O91" s="210"/>
      <c r="P91" s="220"/>
      <c r="Q91" s="90"/>
      <c r="R91" s="231"/>
      <c r="S91" s="210"/>
      <c r="T91" s="210"/>
      <c r="U91" s="220"/>
      <c r="W91" s="152"/>
      <c r="X91" s="152"/>
    </row>
    <row r="93" spans="1:24" x14ac:dyDescent="0.2">
      <c r="A93" s="221" t="s">
        <v>662</v>
      </c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42" t="s">
        <v>51</v>
      </c>
    </row>
    <row r="94" spans="1:24" x14ac:dyDescent="0.2">
      <c r="A94" s="221"/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</row>
    <row r="95" spans="1:24" x14ac:dyDescent="0.2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</row>
    <row r="96" spans="1:24" ht="15" customHeight="1" x14ac:dyDescent="0.2">
      <c r="A96" s="221" t="s">
        <v>647</v>
      </c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</row>
    <row r="97" spans="1:21" x14ac:dyDescent="0.2">
      <c r="A97" s="221"/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</row>
    <row r="99" spans="1:21" ht="29.25" customHeight="1" x14ac:dyDescent="0.2">
      <c r="A99" s="224" t="s">
        <v>0</v>
      </c>
      <c r="B99" s="226" t="s">
        <v>1</v>
      </c>
      <c r="C99" s="226" t="s">
        <v>2</v>
      </c>
      <c r="D99" s="222" t="s">
        <v>24</v>
      </c>
      <c r="E99" s="229"/>
      <c r="F99" s="229"/>
      <c r="G99" s="229"/>
      <c r="H99" s="229"/>
      <c r="I99" s="229"/>
      <c r="J99" s="229"/>
      <c r="K99" s="229"/>
      <c r="L99" s="229"/>
      <c r="M99" s="223"/>
      <c r="N99" s="226" t="s">
        <v>15</v>
      </c>
      <c r="O99" s="226" t="s">
        <v>16</v>
      </c>
      <c r="P99" s="226" t="s">
        <v>18</v>
      </c>
      <c r="Q99" s="226" t="s">
        <v>19</v>
      </c>
      <c r="R99" s="226" t="s">
        <v>20</v>
      </c>
      <c r="S99" s="226" t="s">
        <v>21</v>
      </c>
      <c r="T99" s="226" t="s">
        <v>22</v>
      </c>
      <c r="U99" s="226" t="s">
        <v>23</v>
      </c>
    </row>
    <row r="100" spans="1:21" ht="75" customHeight="1" x14ac:dyDescent="0.2">
      <c r="A100" s="232"/>
      <c r="B100" s="227"/>
      <c r="C100" s="227"/>
      <c r="D100" s="226" t="s">
        <v>3</v>
      </c>
      <c r="E100" s="226" t="s">
        <v>4</v>
      </c>
      <c r="F100" s="222" t="s">
        <v>5</v>
      </c>
      <c r="G100" s="223"/>
      <c r="H100" s="224" t="s">
        <v>8</v>
      </c>
      <c r="I100" s="222" t="s">
        <v>9</v>
      </c>
      <c r="J100" s="223"/>
      <c r="K100" s="226" t="s">
        <v>11</v>
      </c>
      <c r="L100" s="222" t="s">
        <v>12</v>
      </c>
      <c r="M100" s="223"/>
      <c r="N100" s="227"/>
      <c r="O100" s="228"/>
      <c r="P100" s="228"/>
      <c r="Q100" s="227"/>
      <c r="R100" s="227"/>
      <c r="S100" s="227"/>
      <c r="T100" s="227"/>
      <c r="U100" s="227"/>
    </row>
    <row r="101" spans="1:21" ht="84" customHeight="1" x14ac:dyDescent="0.2">
      <c r="A101" s="233"/>
      <c r="B101" s="228"/>
      <c r="C101" s="228"/>
      <c r="D101" s="230"/>
      <c r="E101" s="230"/>
      <c r="F101" s="65" t="s">
        <v>6</v>
      </c>
      <c r="G101" s="65" t="s">
        <v>7</v>
      </c>
      <c r="H101" s="225"/>
      <c r="I101" s="65" t="s">
        <v>10</v>
      </c>
      <c r="J101" s="65" t="s">
        <v>7</v>
      </c>
      <c r="K101" s="230"/>
      <c r="L101" s="37" t="s">
        <v>13</v>
      </c>
      <c r="M101" s="37" t="s">
        <v>14</v>
      </c>
      <c r="N101" s="228"/>
      <c r="O101" s="37" t="s">
        <v>17</v>
      </c>
      <c r="P101" s="37" t="s">
        <v>17</v>
      </c>
      <c r="Q101" s="228"/>
      <c r="R101" s="228"/>
      <c r="S101" s="228"/>
      <c r="T101" s="228"/>
      <c r="U101" s="228"/>
    </row>
    <row r="102" spans="1:21" x14ac:dyDescent="0.2">
      <c r="A102" s="37">
        <v>1</v>
      </c>
      <c r="B102" s="37">
        <v>2</v>
      </c>
      <c r="C102" s="37">
        <v>3</v>
      </c>
      <c r="D102" s="37">
        <v>4</v>
      </c>
      <c r="E102" s="37">
        <v>5</v>
      </c>
      <c r="F102" s="37">
        <v>6</v>
      </c>
      <c r="G102" s="37">
        <v>7</v>
      </c>
      <c r="H102" s="37">
        <v>8</v>
      </c>
      <c r="I102" s="37">
        <v>9</v>
      </c>
      <c r="J102" s="37">
        <v>10</v>
      </c>
      <c r="K102" s="37">
        <v>11</v>
      </c>
      <c r="L102" s="37">
        <v>12</v>
      </c>
      <c r="M102" s="37">
        <v>13</v>
      </c>
      <c r="N102" s="37">
        <v>14</v>
      </c>
      <c r="O102" s="37">
        <v>15</v>
      </c>
      <c r="P102" s="37">
        <v>16</v>
      </c>
      <c r="Q102" s="37">
        <v>17</v>
      </c>
      <c r="R102" s="37">
        <v>18</v>
      </c>
      <c r="S102" s="37">
        <v>19</v>
      </c>
      <c r="T102" s="37">
        <v>20</v>
      </c>
      <c r="U102" s="37">
        <v>21</v>
      </c>
    </row>
    <row r="103" spans="1:21" ht="111.75" customHeight="1" x14ac:dyDescent="0.2">
      <c r="A103" s="37">
        <v>1</v>
      </c>
      <c r="B103" s="3" t="s">
        <v>228</v>
      </c>
      <c r="C103" s="3" t="s">
        <v>229</v>
      </c>
      <c r="D103" s="11" t="s">
        <v>336</v>
      </c>
      <c r="E103" s="4" t="s">
        <v>231</v>
      </c>
      <c r="F103" s="4">
        <v>796</v>
      </c>
      <c r="G103" s="4" t="s">
        <v>45</v>
      </c>
      <c r="H103" s="7">
        <v>12</v>
      </c>
      <c r="I103" s="7">
        <v>71131000000</v>
      </c>
      <c r="J103" s="8" t="s">
        <v>41</v>
      </c>
      <c r="K103" s="86">
        <v>660646</v>
      </c>
      <c r="L103" s="108" t="s">
        <v>144</v>
      </c>
      <c r="M103" s="108" t="s">
        <v>144</v>
      </c>
      <c r="N103" s="16" t="s">
        <v>39</v>
      </c>
      <c r="O103" s="4" t="s">
        <v>40</v>
      </c>
      <c r="P103" s="129" t="s">
        <v>40</v>
      </c>
      <c r="Q103" s="37"/>
      <c r="R103" s="37"/>
      <c r="S103" s="37"/>
      <c r="T103" s="37"/>
      <c r="U103" s="37"/>
    </row>
    <row r="104" spans="1:21" ht="115.5" customHeight="1" x14ac:dyDescent="0.2">
      <c r="A104" s="37">
        <v>2</v>
      </c>
      <c r="B104" s="3" t="s">
        <v>228</v>
      </c>
      <c r="C104" s="3" t="s">
        <v>229</v>
      </c>
      <c r="D104" s="11" t="s">
        <v>410</v>
      </c>
      <c r="E104" s="4" t="s">
        <v>231</v>
      </c>
      <c r="F104" s="4">
        <v>796</v>
      </c>
      <c r="G104" s="4" t="s">
        <v>45</v>
      </c>
      <c r="H104" s="7">
        <v>19</v>
      </c>
      <c r="I104" s="7">
        <v>71131000000</v>
      </c>
      <c r="J104" s="8" t="s">
        <v>41</v>
      </c>
      <c r="K104" s="86">
        <v>1120036.33</v>
      </c>
      <c r="L104" s="108" t="s">
        <v>144</v>
      </c>
      <c r="M104" s="108" t="s">
        <v>238</v>
      </c>
      <c r="N104" s="16" t="s">
        <v>39</v>
      </c>
      <c r="O104" s="4" t="s">
        <v>40</v>
      </c>
      <c r="P104" s="129" t="s">
        <v>40</v>
      </c>
      <c r="Q104" s="37"/>
      <c r="R104" s="37"/>
      <c r="S104" s="37"/>
      <c r="T104" s="37"/>
      <c r="U104" s="37"/>
    </row>
    <row r="105" spans="1:21" ht="119.25" customHeight="1" x14ac:dyDescent="0.2">
      <c r="A105" s="37">
        <v>3</v>
      </c>
      <c r="B105" s="3" t="s">
        <v>228</v>
      </c>
      <c r="C105" s="3" t="s">
        <v>229</v>
      </c>
      <c r="D105" s="11" t="s">
        <v>335</v>
      </c>
      <c r="E105" s="4" t="s">
        <v>231</v>
      </c>
      <c r="F105" s="4">
        <v>796</v>
      </c>
      <c r="G105" s="4" t="s">
        <v>45</v>
      </c>
      <c r="H105" s="7">
        <v>28</v>
      </c>
      <c r="I105" s="7">
        <v>71131000000</v>
      </c>
      <c r="J105" s="8" t="s">
        <v>41</v>
      </c>
      <c r="K105" s="86">
        <v>266066</v>
      </c>
      <c r="L105" s="108" t="s">
        <v>144</v>
      </c>
      <c r="M105" s="108" t="s">
        <v>238</v>
      </c>
      <c r="N105" s="16" t="s">
        <v>39</v>
      </c>
      <c r="O105" s="4" t="s">
        <v>40</v>
      </c>
      <c r="P105" s="129" t="s">
        <v>40</v>
      </c>
      <c r="Q105" s="37"/>
      <c r="R105" s="37"/>
      <c r="S105" s="37"/>
      <c r="T105" s="37"/>
      <c r="U105" s="37"/>
    </row>
    <row r="106" spans="1:21" ht="119.25" customHeight="1" x14ac:dyDescent="0.2">
      <c r="A106" s="37">
        <v>4</v>
      </c>
      <c r="B106" s="3" t="s">
        <v>287</v>
      </c>
      <c r="C106" s="3" t="s">
        <v>288</v>
      </c>
      <c r="D106" s="11" t="s">
        <v>411</v>
      </c>
      <c r="E106" s="4" t="s">
        <v>231</v>
      </c>
      <c r="F106" s="4">
        <v>796</v>
      </c>
      <c r="G106" s="4" t="s">
        <v>45</v>
      </c>
      <c r="H106" s="7">
        <v>9</v>
      </c>
      <c r="I106" s="7">
        <v>71131000000</v>
      </c>
      <c r="J106" s="8" t="s">
        <v>41</v>
      </c>
      <c r="K106" s="86">
        <v>150540</v>
      </c>
      <c r="L106" s="108" t="s">
        <v>144</v>
      </c>
      <c r="M106" s="108" t="s">
        <v>144</v>
      </c>
      <c r="N106" s="16" t="s">
        <v>39</v>
      </c>
      <c r="O106" s="4" t="s">
        <v>40</v>
      </c>
      <c r="P106" s="129" t="s">
        <v>40</v>
      </c>
      <c r="Q106" s="37"/>
      <c r="R106" s="37"/>
      <c r="S106" s="37"/>
      <c r="T106" s="37"/>
      <c r="U106" s="37"/>
    </row>
    <row r="107" spans="1:21" ht="119.25" customHeight="1" x14ac:dyDescent="0.2">
      <c r="A107" s="37">
        <v>5</v>
      </c>
      <c r="B107" s="3" t="s">
        <v>228</v>
      </c>
      <c r="C107" s="3" t="s">
        <v>229</v>
      </c>
      <c r="D107" s="11" t="s">
        <v>412</v>
      </c>
      <c r="E107" s="4" t="s">
        <v>231</v>
      </c>
      <c r="F107" s="4">
        <v>876</v>
      </c>
      <c r="G107" s="4" t="s">
        <v>36</v>
      </c>
      <c r="H107" s="7">
        <v>1</v>
      </c>
      <c r="I107" s="7">
        <v>71131000000</v>
      </c>
      <c r="J107" s="8" t="s">
        <v>41</v>
      </c>
      <c r="K107" s="86">
        <v>4838992.16</v>
      </c>
      <c r="L107" s="108" t="s">
        <v>144</v>
      </c>
      <c r="M107" s="108" t="s">
        <v>144</v>
      </c>
      <c r="N107" s="16" t="s">
        <v>39</v>
      </c>
      <c r="O107" s="4" t="s">
        <v>40</v>
      </c>
      <c r="P107" s="129" t="s">
        <v>40</v>
      </c>
      <c r="Q107" s="37"/>
      <c r="R107" s="37"/>
      <c r="S107" s="37"/>
      <c r="T107" s="37"/>
      <c r="U107" s="37"/>
    </row>
    <row r="108" spans="1:21" ht="119.25" customHeight="1" x14ac:dyDescent="0.2">
      <c r="A108" s="37">
        <v>6</v>
      </c>
      <c r="B108" s="3" t="s">
        <v>228</v>
      </c>
      <c r="C108" s="3" t="s">
        <v>229</v>
      </c>
      <c r="D108" s="11" t="s">
        <v>335</v>
      </c>
      <c r="E108" s="4" t="s">
        <v>231</v>
      </c>
      <c r="F108" s="4">
        <v>796</v>
      </c>
      <c r="G108" s="4" t="s">
        <v>45</v>
      </c>
      <c r="H108" s="7">
        <v>160</v>
      </c>
      <c r="I108" s="7">
        <v>71131000000</v>
      </c>
      <c r="J108" s="8" t="s">
        <v>41</v>
      </c>
      <c r="K108" s="86">
        <v>1330705.73</v>
      </c>
      <c r="L108" s="108" t="s">
        <v>144</v>
      </c>
      <c r="M108" s="108" t="s">
        <v>144</v>
      </c>
      <c r="N108" s="16" t="s">
        <v>39</v>
      </c>
      <c r="O108" s="4" t="s">
        <v>40</v>
      </c>
      <c r="P108" s="129" t="s">
        <v>40</v>
      </c>
      <c r="Q108" s="37"/>
      <c r="R108" s="37"/>
      <c r="S108" s="37"/>
      <c r="T108" s="37"/>
      <c r="U108" s="37"/>
    </row>
    <row r="109" spans="1:21" ht="81.75" customHeight="1" x14ac:dyDescent="0.2">
      <c r="A109" s="37">
        <v>7</v>
      </c>
      <c r="B109" s="3" t="s">
        <v>108</v>
      </c>
      <c r="C109" s="3" t="s">
        <v>354</v>
      </c>
      <c r="D109" s="3" t="s">
        <v>408</v>
      </c>
      <c r="E109" s="3" t="s">
        <v>409</v>
      </c>
      <c r="F109" s="16">
        <v>796</v>
      </c>
      <c r="G109" s="10" t="s">
        <v>249</v>
      </c>
      <c r="H109" s="10" t="s">
        <v>456</v>
      </c>
      <c r="I109" s="7">
        <v>71131000000</v>
      </c>
      <c r="J109" s="8" t="s">
        <v>41</v>
      </c>
      <c r="K109" s="14">
        <v>572920</v>
      </c>
      <c r="L109" s="87" t="s">
        <v>144</v>
      </c>
      <c r="M109" s="87" t="s">
        <v>144</v>
      </c>
      <c r="N109" s="16" t="s">
        <v>186</v>
      </c>
      <c r="O109" s="183" t="s">
        <v>40</v>
      </c>
      <c r="P109" s="98" t="s">
        <v>40</v>
      </c>
      <c r="Q109" s="37"/>
      <c r="R109" s="37"/>
      <c r="S109" s="37"/>
      <c r="T109" s="37"/>
      <c r="U109" s="37"/>
    </row>
    <row r="110" spans="1:21" ht="90.75" customHeight="1" x14ac:dyDescent="0.2">
      <c r="A110" s="37">
        <v>8</v>
      </c>
      <c r="B110" s="178" t="s">
        <v>430</v>
      </c>
      <c r="C110" s="27" t="s">
        <v>532</v>
      </c>
      <c r="D110" s="31" t="s">
        <v>533</v>
      </c>
      <c r="E110" s="27" t="s">
        <v>534</v>
      </c>
      <c r="F110" s="3" t="s">
        <v>418</v>
      </c>
      <c r="G110" s="3" t="s">
        <v>209</v>
      </c>
      <c r="H110" s="3" t="s">
        <v>419</v>
      </c>
      <c r="I110" s="29">
        <v>71112000014</v>
      </c>
      <c r="J110" s="23" t="s">
        <v>389</v>
      </c>
      <c r="K110" s="24">
        <v>9145762.8000000007</v>
      </c>
      <c r="L110" s="149" t="s">
        <v>144</v>
      </c>
      <c r="M110" s="179" t="s">
        <v>149</v>
      </c>
      <c r="N110" s="179" t="s">
        <v>39</v>
      </c>
      <c r="O110" s="179" t="s">
        <v>40</v>
      </c>
      <c r="P110" s="180" t="s">
        <v>40</v>
      </c>
      <c r="Q110" s="37"/>
      <c r="R110" s="37"/>
      <c r="S110" s="37"/>
      <c r="T110" s="37"/>
      <c r="U110" s="37"/>
    </row>
    <row r="111" spans="1:21" ht="60" customHeight="1" x14ac:dyDescent="0.2">
      <c r="A111" s="37">
        <v>9</v>
      </c>
      <c r="B111" s="159" t="s">
        <v>77</v>
      </c>
      <c r="C111" s="159" t="s">
        <v>109</v>
      </c>
      <c r="D111" s="160" t="s">
        <v>122</v>
      </c>
      <c r="E111" s="161" t="s">
        <v>110</v>
      </c>
      <c r="F111" s="57">
        <v>876</v>
      </c>
      <c r="G111" s="70" t="s">
        <v>36</v>
      </c>
      <c r="H111" s="71">
        <v>1</v>
      </c>
      <c r="I111" s="71">
        <v>71100000000</v>
      </c>
      <c r="J111" s="72" t="s">
        <v>43</v>
      </c>
      <c r="K111" s="162">
        <v>3402034</v>
      </c>
      <c r="L111" s="163" t="s">
        <v>144</v>
      </c>
      <c r="M111" s="163" t="s">
        <v>149</v>
      </c>
      <c r="N111" s="163" t="s">
        <v>39</v>
      </c>
      <c r="O111" s="163" t="s">
        <v>40</v>
      </c>
      <c r="P111" s="164" t="s">
        <v>40</v>
      </c>
      <c r="Q111" s="37"/>
      <c r="R111" s="37"/>
      <c r="S111" s="37"/>
      <c r="T111" s="37"/>
      <c r="U111" s="37"/>
    </row>
    <row r="112" spans="1:21" ht="83.25" customHeight="1" x14ac:dyDescent="0.2">
      <c r="A112" s="37">
        <v>10</v>
      </c>
      <c r="B112" s="55" t="s">
        <v>42</v>
      </c>
      <c r="C112" s="55" t="s">
        <v>50</v>
      </c>
      <c r="D112" s="56" t="s">
        <v>466</v>
      </c>
      <c r="E112" s="32" t="s">
        <v>467</v>
      </c>
      <c r="F112" s="32">
        <v>876</v>
      </c>
      <c r="G112" s="31" t="s">
        <v>36</v>
      </c>
      <c r="H112" s="29">
        <v>1</v>
      </c>
      <c r="I112" s="29">
        <v>71100000000</v>
      </c>
      <c r="J112" s="23" t="s">
        <v>43</v>
      </c>
      <c r="K112" s="24">
        <v>1100000</v>
      </c>
      <c r="L112" s="163" t="s">
        <v>144</v>
      </c>
      <c r="M112" s="163" t="s">
        <v>149</v>
      </c>
      <c r="N112" s="18" t="s">
        <v>44</v>
      </c>
      <c r="O112" s="163" t="s">
        <v>40</v>
      </c>
      <c r="P112" s="164" t="s">
        <v>40</v>
      </c>
      <c r="Q112" s="37"/>
      <c r="R112" s="37"/>
      <c r="S112" s="37"/>
      <c r="T112" s="37"/>
      <c r="U112" s="37"/>
    </row>
    <row r="113" spans="1:21" ht="135" customHeight="1" x14ac:dyDescent="0.2">
      <c r="A113" s="37">
        <v>11</v>
      </c>
      <c r="B113" s="27" t="s">
        <v>470</v>
      </c>
      <c r="C113" s="27" t="s">
        <v>471</v>
      </c>
      <c r="D113" s="28" t="s">
        <v>472</v>
      </c>
      <c r="E113" s="31" t="s">
        <v>473</v>
      </c>
      <c r="F113" s="25">
        <v>876</v>
      </c>
      <c r="G113" s="26" t="s">
        <v>209</v>
      </c>
      <c r="H113" s="26">
        <v>1</v>
      </c>
      <c r="I113" s="29">
        <v>71131000000</v>
      </c>
      <c r="J113" s="23" t="s">
        <v>41</v>
      </c>
      <c r="K113" s="24">
        <v>444000</v>
      </c>
      <c r="L113" s="30" t="s">
        <v>144</v>
      </c>
      <c r="M113" s="31" t="s">
        <v>86</v>
      </c>
      <c r="N113" s="18" t="s">
        <v>78</v>
      </c>
      <c r="O113" s="37" t="s">
        <v>40</v>
      </c>
      <c r="P113" s="97" t="s">
        <v>40</v>
      </c>
      <c r="Q113" s="37"/>
      <c r="R113" s="37"/>
      <c r="S113" s="37"/>
      <c r="T113" s="37"/>
      <c r="U113" s="37"/>
    </row>
    <row r="114" spans="1:21" ht="95.25" customHeight="1" x14ac:dyDescent="0.2">
      <c r="A114" s="37">
        <v>12</v>
      </c>
      <c r="B114" s="3" t="s">
        <v>414</v>
      </c>
      <c r="C114" s="3" t="s">
        <v>415</v>
      </c>
      <c r="D114" s="151" t="s">
        <v>416</v>
      </c>
      <c r="E114" s="4" t="s">
        <v>417</v>
      </c>
      <c r="F114" s="10" t="s">
        <v>418</v>
      </c>
      <c r="G114" s="10" t="s">
        <v>209</v>
      </c>
      <c r="H114" s="10" t="s">
        <v>419</v>
      </c>
      <c r="I114" s="113">
        <v>71111000002</v>
      </c>
      <c r="J114" s="87" t="s">
        <v>435</v>
      </c>
      <c r="K114" s="86">
        <v>1789333.33</v>
      </c>
      <c r="L114" s="18" t="s">
        <v>144</v>
      </c>
      <c r="M114" s="87" t="s">
        <v>238</v>
      </c>
      <c r="N114" s="103" t="s">
        <v>39</v>
      </c>
      <c r="O114" s="103" t="s">
        <v>40</v>
      </c>
      <c r="P114" s="129" t="s">
        <v>40</v>
      </c>
      <c r="Q114" s="37"/>
      <c r="R114" s="37"/>
      <c r="S114" s="37"/>
      <c r="T114" s="37"/>
      <c r="U114" s="37"/>
    </row>
    <row r="115" spans="1:21" ht="143.25" customHeight="1" x14ac:dyDescent="0.2">
      <c r="A115" s="37">
        <v>13</v>
      </c>
      <c r="B115" s="3" t="s">
        <v>461</v>
      </c>
      <c r="C115" s="3" t="s">
        <v>415</v>
      </c>
      <c r="D115" s="151" t="s">
        <v>474</v>
      </c>
      <c r="E115" s="4" t="s">
        <v>417</v>
      </c>
      <c r="F115" s="3" t="s">
        <v>418</v>
      </c>
      <c r="G115" s="3" t="s">
        <v>209</v>
      </c>
      <c r="H115" s="3" t="s">
        <v>419</v>
      </c>
      <c r="I115" s="7">
        <v>71116000020</v>
      </c>
      <c r="J115" s="8" t="s">
        <v>434</v>
      </c>
      <c r="K115" s="14">
        <v>1372000</v>
      </c>
      <c r="L115" s="149" t="s">
        <v>144</v>
      </c>
      <c r="M115" s="8" t="s">
        <v>238</v>
      </c>
      <c r="N115" s="4" t="s">
        <v>39</v>
      </c>
      <c r="O115" s="4" t="s">
        <v>40</v>
      </c>
      <c r="P115" s="129" t="s">
        <v>40</v>
      </c>
      <c r="Q115" s="37"/>
      <c r="R115" s="37"/>
      <c r="S115" s="37"/>
      <c r="T115" s="37"/>
      <c r="U115" s="37"/>
    </row>
    <row r="116" spans="1:21" ht="81.75" customHeight="1" x14ac:dyDescent="0.2">
      <c r="A116" s="37">
        <v>14</v>
      </c>
      <c r="B116" s="3" t="s">
        <v>478</v>
      </c>
      <c r="C116" s="3" t="s">
        <v>479</v>
      </c>
      <c r="D116" s="151" t="s">
        <v>480</v>
      </c>
      <c r="E116" s="16" t="s">
        <v>481</v>
      </c>
      <c r="F116" s="4">
        <v>796</v>
      </c>
      <c r="G116" s="16" t="s">
        <v>482</v>
      </c>
      <c r="H116" s="3" t="s">
        <v>483</v>
      </c>
      <c r="I116" s="7">
        <v>71111915002</v>
      </c>
      <c r="J116" s="8" t="s">
        <v>435</v>
      </c>
      <c r="K116" s="14">
        <v>1839200</v>
      </c>
      <c r="L116" s="149" t="s">
        <v>144</v>
      </c>
      <c r="M116" s="8" t="s">
        <v>238</v>
      </c>
      <c r="N116" s="4" t="s">
        <v>44</v>
      </c>
      <c r="O116" s="4" t="s">
        <v>40</v>
      </c>
      <c r="P116" s="129" t="s">
        <v>40</v>
      </c>
      <c r="Q116" s="37"/>
      <c r="R116" s="37"/>
      <c r="S116" s="37"/>
      <c r="T116" s="37"/>
      <c r="U116" s="37"/>
    </row>
    <row r="117" spans="1:21" ht="157.5" customHeight="1" x14ac:dyDescent="0.2">
      <c r="A117" s="37">
        <v>15</v>
      </c>
      <c r="B117" s="178" t="s">
        <v>535</v>
      </c>
      <c r="C117" s="27" t="s">
        <v>536</v>
      </c>
      <c r="D117" s="185" t="s">
        <v>537</v>
      </c>
      <c r="E117" s="27" t="s">
        <v>534</v>
      </c>
      <c r="F117" s="3" t="s">
        <v>418</v>
      </c>
      <c r="G117" s="3" t="s">
        <v>209</v>
      </c>
      <c r="H117" s="3" t="s">
        <v>419</v>
      </c>
      <c r="I117" s="29">
        <v>71112000000</v>
      </c>
      <c r="J117" s="23" t="s">
        <v>464</v>
      </c>
      <c r="K117" s="24">
        <v>358875.6</v>
      </c>
      <c r="L117" s="149" t="s">
        <v>144</v>
      </c>
      <c r="M117" s="179" t="s">
        <v>149</v>
      </c>
      <c r="N117" s="179" t="s">
        <v>39</v>
      </c>
      <c r="O117" s="179" t="s">
        <v>40</v>
      </c>
      <c r="P117" s="180" t="s">
        <v>40</v>
      </c>
      <c r="Q117" s="37"/>
      <c r="R117" s="37"/>
      <c r="S117" s="37"/>
      <c r="T117" s="37"/>
      <c r="U117" s="37"/>
    </row>
    <row r="118" spans="1:21" ht="123" customHeight="1" x14ac:dyDescent="0.2">
      <c r="A118" s="37">
        <v>16</v>
      </c>
      <c r="B118" s="178" t="s">
        <v>535</v>
      </c>
      <c r="C118" s="27" t="s">
        <v>536</v>
      </c>
      <c r="D118" s="185" t="s">
        <v>538</v>
      </c>
      <c r="E118" s="27" t="s">
        <v>534</v>
      </c>
      <c r="F118" s="3" t="s">
        <v>418</v>
      </c>
      <c r="G118" s="3" t="s">
        <v>209</v>
      </c>
      <c r="H118" s="3" t="s">
        <v>419</v>
      </c>
      <c r="I118" s="29">
        <v>71112000000</v>
      </c>
      <c r="J118" s="23" t="s">
        <v>464</v>
      </c>
      <c r="K118" s="14">
        <v>701848.8</v>
      </c>
      <c r="L118" s="149" t="s">
        <v>144</v>
      </c>
      <c r="M118" s="179" t="s">
        <v>149</v>
      </c>
      <c r="N118" s="179" t="s">
        <v>39</v>
      </c>
      <c r="O118" s="179" t="s">
        <v>40</v>
      </c>
      <c r="P118" s="180" t="s">
        <v>40</v>
      </c>
      <c r="Q118" s="37"/>
      <c r="R118" s="37"/>
      <c r="S118" s="37"/>
      <c r="T118" s="37"/>
      <c r="U118" s="37"/>
    </row>
    <row r="119" spans="1:21" ht="145.5" customHeight="1" x14ac:dyDescent="0.2">
      <c r="A119" s="37">
        <v>17</v>
      </c>
      <c r="B119" s="178" t="s">
        <v>77</v>
      </c>
      <c r="C119" s="27" t="s">
        <v>109</v>
      </c>
      <c r="D119" s="185" t="s">
        <v>571</v>
      </c>
      <c r="E119" s="16" t="s">
        <v>572</v>
      </c>
      <c r="F119" s="3" t="s">
        <v>418</v>
      </c>
      <c r="G119" s="3" t="s">
        <v>209</v>
      </c>
      <c r="H119" s="3" t="s">
        <v>419</v>
      </c>
      <c r="I119" s="29">
        <v>71111915002</v>
      </c>
      <c r="J119" s="23" t="s">
        <v>435</v>
      </c>
      <c r="K119" s="14">
        <v>939339.6</v>
      </c>
      <c r="L119" s="149" t="s">
        <v>144</v>
      </c>
      <c r="M119" s="8" t="s">
        <v>238</v>
      </c>
      <c r="N119" s="4" t="s">
        <v>39</v>
      </c>
      <c r="O119" s="4" t="s">
        <v>40</v>
      </c>
      <c r="P119" s="129" t="s">
        <v>40</v>
      </c>
      <c r="Q119" s="37"/>
      <c r="R119" s="37"/>
      <c r="S119" s="37"/>
      <c r="T119" s="37"/>
      <c r="U119" s="37"/>
    </row>
    <row r="120" spans="1:21" ht="80.25" customHeight="1" x14ac:dyDescent="0.2">
      <c r="A120" s="35">
        <v>18</v>
      </c>
      <c r="B120" s="181" t="s">
        <v>497</v>
      </c>
      <c r="C120" s="181" t="s">
        <v>357</v>
      </c>
      <c r="D120" s="185" t="s">
        <v>580</v>
      </c>
      <c r="E120" s="16" t="s">
        <v>574</v>
      </c>
      <c r="F120" s="3" t="s">
        <v>418</v>
      </c>
      <c r="G120" s="3" t="s">
        <v>209</v>
      </c>
      <c r="H120" s="3" t="s">
        <v>419</v>
      </c>
      <c r="I120" s="7">
        <v>71131000000</v>
      </c>
      <c r="J120" s="8" t="s">
        <v>41</v>
      </c>
      <c r="K120" s="14">
        <v>3550254.3</v>
      </c>
      <c r="L120" s="149" t="s">
        <v>144</v>
      </c>
      <c r="M120" s="8" t="s">
        <v>238</v>
      </c>
      <c r="N120" s="4" t="s">
        <v>39</v>
      </c>
      <c r="O120" s="4" t="s">
        <v>40</v>
      </c>
      <c r="P120" s="129" t="s">
        <v>40</v>
      </c>
      <c r="Q120" s="21"/>
      <c r="R120" s="144"/>
      <c r="S120" s="144"/>
      <c r="T120" s="144"/>
      <c r="U120" s="144"/>
    </row>
    <row r="121" spans="1:21" ht="21" customHeight="1" x14ac:dyDescent="0.2">
      <c r="A121" s="254" t="s">
        <v>167</v>
      </c>
      <c r="B121" s="255"/>
      <c r="C121" s="255"/>
      <c r="D121" s="255"/>
      <c r="E121" s="255"/>
      <c r="F121" s="255"/>
      <c r="G121" s="255"/>
      <c r="H121" s="255"/>
      <c r="I121" s="255"/>
      <c r="J121" s="256"/>
      <c r="K121" s="39">
        <f>SUM(K103:K120)</f>
        <v>33582554.650000006</v>
      </c>
      <c r="L121" s="231"/>
      <c r="M121" s="210"/>
      <c r="N121" s="210"/>
      <c r="O121" s="210"/>
      <c r="P121" s="220"/>
      <c r="Q121" s="17"/>
      <c r="R121" s="80"/>
      <c r="S121" s="66"/>
      <c r="T121" s="64"/>
      <c r="U121" s="80"/>
    </row>
  </sheetData>
  <autoFilter ref="A15:X91"/>
  <mergeCells count="121">
    <mergeCell ref="A57:J57"/>
    <mergeCell ref="L57:P57"/>
    <mergeCell ref="R57:U57"/>
    <mergeCell ref="A33:U33"/>
    <mergeCell ref="A35:J35"/>
    <mergeCell ref="L35:P35"/>
    <mergeCell ref="R35:U35"/>
    <mergeCell ref="A43:U43"/>
    <mergeCell ref="A45:J45"/>
    <mergeCell ref="L45:P45"/>
    <mergeCell ref="R45:U45"/>
    <mergeCell ref="A55:U55"/>
    <mergeCell ref="A54:J54"/>
    <mergeCell ref="L54:P54"/>
    <mergeCell ref="R54:U54"/>
    <mergeCell ref="A49:U49"/>
    <mergeCell ref="A51:J51"/>
    <mergeCell ref="L51:P51"/>
    <mergeCell ref="R51:U51"/>
    <mergeCell ref="A23:J23"/>
    <mergeCell ref="L23:P23"/>
    <mergeCell ref="R23:U23"/>
    <mergeCell ref="A52:U52"/>
    <mergeCell ref="A38:J38"/>
    <mergeCell ref="L48:P48"/>
    <mergeCell ref="A36:U36"/>
    <mergeCell ref="R48:U48"/>
    <mergeCell ref="A27:U27"/>
    <mergeCell ref="A29:J29"/>
    <mergeCell ref="L29:P29"/>
    <mergeCell ref="R29:U29"/>
    <mergeCell ref="R38:U38"/>
    <mergeCell ref="L38:P38"/>
    <mergeCell ref="A48:J48"/>
    <mergeCell ref="A42:J42"/>
    <mergeCell ref="A24:U24"/>
    <mergeCell ref="A26:J26"/>
    <mergeCell ref="L26:P26"/>
    <mergeCell ref="R26:U26"/>
    <mergeCell ref="A39:U39"/>
    <mergeCell ref="R42:U42"/>
    <mergeCell ref="L42:P42"/>
    <mergeCell ref="A46:U46"/>
    <mergeCell ref="I13:J13"/>
    <mergeCell ref="R12:R14"/>
    <mergeCell ref="S12:S14"/>
    <mergeCell ref="P12:P13"/>
    <mergeCell ref="Q12:Q14"/>
    <mergeCell ref="E13:E14"/>
    <mergeCell ref="F13:G13"/>
    <mergeCell ref="K13:K14"/>
    <mergeCell ref="A16:U16"/>
    <mergeCell ref="T12:T14"/>
    <mergeCell ref="U12:U14"/>
    <mergeCell ref="L13:M13"/>
    <mergeCell ref="F1:I3"/>
    <mergeCell ref="L1:O3"/>
    <mergeCell ref="N12:N14"/>
    <mergeCell ref="O12:O13"/>
    <mergeCell ref="A4:C4"/>
    <mergeCell ref="D4:E4"/>
    <mergeCell ref="A5:C5"/>
    <mergeCell ref="D5:E5"/>
    <mergeCell ref="A10:C10"/>
    <mergeCell ref="D10:E10"/>
    <mergeCell ref="A12:A14"/>
    <mergeCell ref="B12:B14"/>
    <mergeCell ref="C12:C14"/>
    <mergeCell ref="D12:M12"/>
    <mergeCell ref="H13:H14"/>
    <mergeCell ref="D13:D14"/>
    <mergeCell ref="A6:C6"/>
    <mergeCell ref="D6:E6"/>
    <mergeCell ref="A7:C7"/>
    <mergeCell ref="D7:E7"/>
    <mergeCell ref="A8:C8"/>
    <mergeCell ref="D8:E8"/>
    <mergeCell ref="D9:E9"/>
    <mergeCell ref="A9:C9"/>
    <mergeCell ref="L91:P91"/>
    <mergeCell ref="R91:U91"/>
    <mergeCell ref="A121:J121"/>
    <mergeCell ref="D100:D101"/>
    <mergeCell ref="E100:E101"/>
    <mergeCell ref="F100:G100"/>
    <mergeCell ref="I100:J100"/>
    <mergeCell ref="A99:A101"/>
    <mergeCell ref="B99:B101"/>
    <mergeCell ref="C99:C101"/>
    <mergeCell ref="H100:H101"/>
    <mergeCell ref="D99:M99"/>
    <mergeCell ref="L121:P121"/>
    <mergeCell ref="K100:K101"/>
    <mergeCell ref="L100:M100"/>
    <mergeCell ref="O99:O100"/>
    <mergeCell ref="P99:P100"/>
    <mergeCell ref="N99:N101"/>
    <mergeCell ref="A30:U30"/>
    <mergeCell ref="A32:J32"/>
    <mergeCell ref="L32:P32"/>
    <mergeCell ref="R32:U32"/>
    <mergeCell ref="A58:U58"/>
    <mergeCell ref="A60:J60"/>
    <mergeCell ref="L60:P60"/>
    <mergeCell ref="R60:U60"/>
    <mergeCell ref="U99:U101"/>
    <mergeCell ref="R99:R101"/>
    <mergeCell ref="S99:S101"/>
    <mergeCell ref="Q99:Q101"/>
    <mergeCell ref="T99:T101"/>
    <mergeCell ref="A96:U97"/>
    <mergeCell ref="A61:U61"/>
    <mergeCell ref="A63:J63"/>
    <mergeCell ref="A90:J90"/>
    <mergeCell ref="R63:U63"/>
    <mergeCell ref="L63:P63"/>
    <mergeCell ref="L90:P90"/>
    <mergeCell ref="A64:U64"/>
    <mergeCell ref="A93:U94"/>
    <mergeCell ref="R90:U90"/>
    <mergeCell ref="A91:J91"/>
  </mergeCells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8" scale="51" fitToHeight="999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80"/>
  <sheetViews>
    <sheetView zoomScale="70" zoomScaleNormal="70" workbookViewId="0">
      <selection activeCell="L80" sqref="A2:U80"/>
    </sheetView>
  </sheetViews>
  <sheetFormatPr defaultRowHeight="12.75" x14ac:dyDescent="0.2"/>
  <cols>
    <col min="1" max="1" width="6.85546875" style="33" customWidth="1"/>
    <col min="2" max="2" width="11.140625" style="33" customWidth="1"/>
    <col min="3" max="3" width="13.42578125" style="33" customWidth="1"/>
    <col min="4" max="4" width="25.7109375" style="33" customWidth="1"/>
    <col min="5" max="5" width="22.7109375" style="33" customWidth="1"/>
    <col min="6" max="6" width="8.140625" style="33" customWidth="1"/>
    <col min="7" max="7" width="10" style="33" customWidth="1"/>
    <col min="8" max="8" width="10.42578125" style="33" customWidth="1"/>
    <col min="9" max="9" width="16" style="33" customWidth="1"/>
    <col min="10" max="10" width="13.42578125" style="33" customWidth="1"/>
    <col min="11" max="11" width="18.28515625" style="33" customWidth="1"/>
    <col min="12" max="12" width="16.85546875" style="33" customWidth="1"/>
    <col min="13" max="13" width="17.42578125" style="33" customWidth="1"/>
    <col min="14" max="14" width="16.7109375" style="33" customWidth="1"/>
    <col min="15" max="15" width="18" style="33" customWidth="1"/>
    <col min="16" max="16" width="13.140625" style="33" customWidth="1"/>
    <col min="17" max="17" width="20.42578125" style="33" customWidth="1"/>
    <col min="18" max="18" width="14.85546875" style="33" customWidth="1"/>
    <col min="19" max="19" width="13.28515625" style="33" customWidth="1"/>
    <col min="20" max="20" width="14.5703125" style="33" customWidth="1"/>
    <col min="21" max="21" width="20" style="33" customWidth="1"/>
    <col min="22" max="22" width="13.7109375" style="40" hidden="1" customWidth="1"/>
    <col min="23" max="23" width="14" style="33" hidden="1" customWidth="1"/>
    <col min="24" max="24" width="17.5703125" style="33" hidden="1" customWidth="1"/>
    <col min="25" max="16384" width="9.140625" style="33"/>
  </cols>
  <sheetData>
    <row r="2" spans="1:21" x14ac:dyDescent="0.2">
      <c r="F2" s="241" t="s">
        <v>161</v>
      </c>
      <c r="G2" s="241"/>
      <c r="H2" s="241"/>
      <c r="I2" s="241"/>
      <c r="L2" s="241"/>
      <c r="M2" s="241"/>
      <c r="N2" s="241"/>
      <c r="O2" s="241"/>
    </row>
    <row r="3" spans="1:21" x14ac:dyDescent="0.2">
      <c r="F3" s="241"/>
      <c r="G3" s="241"/>
      <c r="H3" s="241"/>
      <c r="I3" s="241"/>
      <c r="L3" s="241"/>
      <c r="M3" s="241"/>
      <c r="N3" s="241"/>
      <c r="O3" s="241"/>
    </row>
    <row r="4" spans="1:21" ht="19.5" customHeight="1" x14ac:dyDescent="0.2">
      <c r="F4" s="241"/>
      <c r="G4" s="241"/>
      <c r="H4" s="241"/>
      <c r="I4" s="241"/>
      <c r="L4" s="241"/>
      <c r="M4" s="241"/>
      <c r="N4" s="241"/>
      <c r="O4" s="241"/>
    </row>
    <row r="5" spans="1:21" x14ac:dyDescent="0.2">
      <c r="K5" s="33" t="s">
        <v>51</v>
      </c>
    </row>
    <row r="6" spans="1:21" ht="42.75" customHeight="1" x14ac:dyDescent="0.2">
      <c r="A6" s="231" t="s">
        <v>25</v>
      </c>
      <c r="B6" s="210"/>
      <c r="C6" s="220"/>
      <c r="D6" s="231" t="s">
        <v>26</v>
      </c>
      <c r="E6" s="220"/>
      <c r="K6" s="33" t="s">
        <v>51</v>
      </c>
      <c r="L6" s="33" t="s">
        <v>51</v>
      </c>
    </row>
    <row r="7" spans="1:21" ht="34.5" customHeight="1" x14ac:dyDescent="0.2">
      <c r="A7" s="231" t="s">
        <v>27</v>
      </c>
      <c r="B7" s="210"/>
      <c r="C7" s="220"/>
      <c r="D7" s="231" t="s">
        <v>28</v>
      </c>
      <c r="E7" s="220"/>
      <c r="M7" s="33" t="s">
        <v>51</v>
      </c>
    </row>
    <row r="8" spans="1:21" x14ac:dyDescent="0.2">
      <c r="A8" s="231" t="s">
        <v>29</v>
      </c>
      <c r="B8" s="210"/>
      <c r="C8" s="220"/>
      <c r="D8" s="231" t="s">
        <v>30</v>
      </c>
      <c r="E8" s="220"/>
    </row>
    <row r="9" spans="1:21" x14ac:dyDescent="0.2">
      <c r="A9" s="231" t="s">
        <v>31</v>
      </c>
      <c r="B9" s="210"/>
      <c r="C9" s="220"/>
      <c r="D9" s="247" t="s">
        <v>32</v>
      </c>
      <c r="E9" s="220"/>
    </row>
    <row r="10" spans="1:21" x14ac:dyDescent="0.2">
      <c r="A10" s="231" t="s">
        <v>33</v>
      </c>
      <c r="B10" s="210"/>
      <c r="C10" s="220"/>
      <c r="D10" s="231">
        <v>8601029263</v>
      </c>
      <c r="E10" s="220"/>
    </row>
    <row r="11" spans="1:21" x14ac:dyDescent="0.2">
      <c r="A11" s="231" t="s">
        <v>34</v>
      </c>
      <c r="B11" s="210"/>
      <c r="C11" s="220"/>
      <c r="D11" s="231">
        <v>860101001</v>
      </c>
      <c r="E11" s="220"/>
    </row>
    <row r="12" spans="1:21" x14ac:dyDescent="0.2">
      <c r="A12" s="231" t="s">
        <v>35</v>
      </c>
      <c r="B12" s="210"/>
      <c r="C12" s="220"/>
      <c r="D12" s="234">
        <v>71131000000</v>
      </c>
      <c r="E12" s="220"/>
    </row>
    <row r="14" spans="1:21" x14ac:dyDescent="0.2">
      <c r="A14" s="260" t="s">
        <v>0</v>
      </c>
      <c r="B14" s="257" t="s">
        <v>1</v>
      </c>
      <c r="C14" s="257" t="s">
        <v>2</v>
      </c>
      <c r="D14" s="231" t="s">
        <v>24</v>
      </c>
      <c r="E14" s="210"/>
      <c r="F14" s="210"/>
      <c r="G14" s="210"/>
      <c r="H14" s="210"/>
      <c r="I14" s="210"/>
      <c r="J14" s="210"/>
      <c r="K14" s="210"/>
      <c r="L14" s="210"/>
      <c r="M14" s="220"/>
      <c r="N14" s="257" t="s">
        <v>15</v>
      </c>
      <c r="O14" s="257" t="s">
        <v>16</v>
      </c>
      <c r="P14" s="257" t="s">
        <v>18</v>
      </c>
      <c r="Q14" s="257" t="s">
        <v>177</v>
      </c>
      <c r="R14" s="257" t="s">
        <v>20</v>
      </c>
      <c r="S14" s="257" t="s">
        <v>21</v>
      </c>
      <c r="T14" s="257" t="s">
        <v>508</v>
      </c>
      <c r="U14" s="257" t="s">
        <v>23</v>
      </c>
    </row>
    <row r="15" spans="1:21" ht="73.5" customHeight="1" x14ac:dyDescent="0.2">
      <c r="A15" s="261"/>
      <c r="B15" s="258"/>
      <c r="C15" s="258"/>
      <c r="D15" s="257" t="s">
        <v>3</v>
      </c>
      <c r="E15" s="257" t="s">
        <v>4</v>
      </c>
      <c r="F15" s="231" t="s">
        <v>5</v>
      </c>
      <c r="G15" s="220"/>
      <c r="H15" s="260" t="s">
        <v>8</v>
      </c>
      <c r="I15" s="231" t="s">
        <v>9</v>
      </c>
      <c r="J15" s="220"/>
      <c r="K15" s="257" t="s">
        <v>11</v>
      </c>
      <c r="L15" s="231" t="s">
        <v>12</v>
      </c>
      <c r="M15" s="220"/>
      <c r="N15" s="258"/>
      <c r="O15" s="259"/>
      <c r="P15" s="259"/>
      <c r="Q15" s="258"/>
      <c r="R15" s="258"/>
      <c r="S15" s="258"/>
      <c r="T15" s="258"/>
      <c r="U15" s="258"/>
    </row>
    <row r="16" spans="1:21" ht="84.75" customHeight="1" x14ac:dyDescent="0.2">
      <c r="A16" s="262"/>
      <c r="B16" s="259"/>
      <c r="C16" s="259"/>
      <c r="D16" s="263"/>
      <c r="E16" s="263"/>
      <c r="F16" s="20" t="s">
        <v>6</v>
      </c>
      <c r="G16" s="20" t="s">
        <v>7</v>
      </c>
      <c r="H16" s="225"/>
      <c r="I16" s="20" t="s">
        <v>10</v>
      </c>
      <c r="J16" s="20" t="s">
        <v>7</v>
      </c>
      <c r="K16" s="263"/>
      <c r="L16" s="81" t="s">
        <v>13</v>
      </c>
      <c r="M16" s="81" t="s">
        <v>14</v>
      </c>
      <c r="N16" s="259"/>
      <c r="O16" s="81" t="s">
        <v>17</v>
      </c>
      <c r="P16" s="81" t="s">
        <v>17</v>
      </c>
      <c r="Q16" s="259"/>
      <c r="R16" s="259"/>
      <c r="S16" s="259"/>
      <c r="T16" s="259"/>
      <c r="U16" s="259"/>
    </row>
    <row r="17" spans="1:24" x14ac:dyDescent="0.2">
      <c r="A17" s="81">
        <v>1</v>
      </c>
      <c r="B17" s="81">
        <v>2</v>
      </c>
      <c r="C17" s="81">
        <v>3</v>
      </c>
      <c r="D17" s="81">
        <v>4</v>
      </c>
      <c r="E17" s="81">
        <v>5</v>
      </c>
      <c r="F17" s="81">
        <v>6</v>
      </c>
      <c r="G17" s="81">
        <v>7</v>
      </c>
      <c r="H17" s="81">
        <v>8</v>
      </c>
      <c r="I17" s="81">
        <v>9</v>
      </c>
      <c r="J17" s="81">
        <v>10</v>
      </c>
      <c r="K17" s="81">
        <v>11</v>
      </c>
      <c r="L17" s="81">
        <v>12</v>
      </c>
      <c r="M17" s="81">
        <v>13</v>
      </c>
      <c r="N17" s="81">
        <v>14</v>
      </c>
      <c r="O17" s="81">
        <v>15</v>
      </c>
      <c r="P17" s="81">
        <v>16</v>
      </c>
      <c r="Q17" s="81">
        <v>17</v>
      </c>
      <c r="R17" s="81">
        <v>18</v>
      </c>
      <c r="S17" s="81">
        <v>19</v>
      </c>
      <c r="T17" s="81">
        <v>20</v>
      </c>
      <c r="U17" s="81">
        <v>21</v>
      </c>
    </row>
    <row r="18" spans="1:24" ht="20.25" customHeight="1" x14ac:dyDescent="0.2">
      <c r="A18" s="249" t="s">
        <v>597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5"/>
    </row>
    <row r="19" spans="1:24" ht="80.25" customHeight="1" x14ac:dyDescent="0.2">
      <c r="A19" s="190">
        <v>106</v>
      </c>
      <c r="B19" s="190" t="s">
        <v>181</v>
      </c>
      <c r="C19" s="190" t="s">
        <v>182</v>
      </c>
      <c r="D19" s="18" t="s">
        <v>608</v>
      </c>
      <c r="E19" s="18" t="s">
        <v>184</v>
      </c>
      <c r="F19" s="18">
        <v>168</v>
      </c>
      <c r="G19" s="18" t="s">
        <v>179</v>
      </c>
      <c r="H19" s="167">
        <v>1400</v>
      </c>
      <c r="I19" s="29">
        <v>71136000000</v>
      </c>
      <c r="J19" s="23" t="s">
        <v>185</v>
      </c>
      <c r="K19" s="21">
        <v>1831200</v>
      </c>
      <c r="L19" s="190" t="s">
        <v>238</v>
      </c>
      <c r="M19" s="190" t="s">
        <v>149</v>
      </c>
      <c r="N19" s="190" t="s">
        <v>37</v>
      </c>
      <c r="O19" s="190" t="s">
        <v>38</v>
      </c>
      <c r="P19" s="190" t="s">
        <v>38</v>
      </c>
      <c r="Q19" s="190"/>
      <c r="R19" s="190"/>
      <c r="S19" s="190"/>
      <c r="T19" s="190"/>
      <c r="U19" s="190"/>
      <c r="V19" s="40" t="s">
        <v>129</v>
      </c>
      <c r="W19" s="35" t="s">
        <v>422</v>
      </c>
      <c r="X19" s="35" t="s">
        <v>142</v>
      </c>
    </row>
    <row r="20" spans="1:24" ht="20.25" customHeight="1" x14ac:dyDescent="0.2">
      <c r="A20" s="252" t="s">
        <v>598</v>
      </c>
      <c r="B20" s="214"/>
      <c r="C20" s="214"/>
      <c r="D20" s="214"/>
      <c r="E20" s="214"/>
      <c r="F20" s="214"/>
      <c r="G20" s="214"/>
      <c r="H20" s="214"/>
      <c r="I20" s="214"/>
      <c r="J20" s="215"/>
      <c r="K20" s="22">
        <f>K19</f>
        <v>1831200</v>
      </c>
      <c r="L20" s="231"/>
      <c r="M20" s="266"/>
      <c r="N20" s="266"/>
      <c r="O20" s="266"/>
      <c r="P20" s="267"/>
      <c r="Q20" s="187"/>
      <c r="R20" s="231"/>
      <c r="S20" s="266"/>
      <c r="T20" s="266"/>
      <c r="U20" s="267"/>
      <c r="W20" s="52"/>
      <c r="X20" s="52"/>
    </row>
    <row r="21" spans="1:24" ht="20.25" customHeight="1" x14ac:dyDescent="0.2">
      <c r="A21" s="249" t="s">
        <v>56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5"/>
      <c r="W21" s="52"/>
      <c r="X21" s="52"/>
    </row>
    <row r="22" spans="1:24" ht="114.75" x14ac:dyDescent="0.2">
      <c r="A22" s="168">
        <v>107</v>
      </c>
      <c r="B22" s="168" t="s">
        <v>228</v>
      </c>
      <c r="C22" s="168" t="s">
        <v>229</v>
      </c>
      <c r="D22" s="28" t="s">
        <v>492</v>
      </c>
      <c r="E22" s="171" t="s">
        <v>231</v>
      </c>
      <c r="F22" s="171">
        <v>796</v>
      </c>
      <c r="G22" s="172" t="s">
        <v>45</v>
      </c>
      <c r="H22" s="138">
        <v>108</v>
      </c>
      <c r="I22" s="29">
        <v>71131000000</v>
      </c>
      <c r="J22" s="23" t="s">
        <v>41</v>
      </c>
      <c r="K22" s="24">
        <v>940555.5</v>
      </c>
      <c r="L22" s="174" t="s">
        <v>238</v>
      </c>
      <c r="M22" s="174" t="s">
        <v>238</v>
      </c>
      <c r="N22" s="48" t="s">
        <v>39</v>
      </c>
      <c r="O22" s="171" t="s">
        <v>40</v>
      </c>
      <c r="P22" s="101" t="s">
        <v>40</v>
      </c>
      <c r="Q22" s="168"/>
      <c r="R22" s="168"/>
      <c r="S22" s="168"/>
      <c r="T22" s="168"/>
      <c r="U22" s="168"/>
      <c r="V22" s="40" t="s">
        <v>128</v>
      </c>
      <c r="W22" s="35" t="s">
        <v>139</v>
      </c>
      <c r="X22" s="35" t="s">
        <v>422</v>
      </c>
    </row>
    <row r="23" spans="1:24" ht="114.75" x14ac:dyDescent="0.2">
      <c r="A23" s="168">
        <v>108</v>
      </c>
      <c r="B23" s="175" t="s">
        <v>494</v>
      </c>
      <c r="C23" s="175" t="s">
        <v>495</v>
      </c>
      <c r="D23" s="28" t="s">
        <v>493</v>
      </c>
      <c r="E23" s="171" t="s">
        <v>231</v>
      </c>
      <c r="F23" s="171">
        <v>796</v>
      </c>
      <c r="G23" s="171" t="s">
        <v>36</v>
      </c>
      <c r="H23" s="138">
        <v>1</v>
      </c>
      <c r="I23" s="29">
        <v>71131000000</v>
      </c>
      <c r="J23" s="23" t="s">
        <v>41</v>
      </c>
      <c r="K23" s="24">
        <v>724118.6</v>
      </c>
      <c r="L23" s="174" t="s">
        <v>238</v>
      </c>
      <c r="M23" s="174" t="s">
        <v>238</v>
      </c>
      <c r="N23" s="48" t="s">
        <v>39</v>
      </c>
      <c r="O23" s="171" t="s">
        <v>40</v>
      </c>
      <c r="P23" s="101" t="s">
        <v>40</v>
      </c>
      <c r="Q23" s="168"/>
      <c r="R23" s="168"/>
      <c r="S23" s="168"/>
      <c r="T23" s="168"/>
      <c r="U23" s="168"/>
      <c r="V23" s="40" t="s">
        <v>128</v>
      </c>
      <c r="W23" s="35" t="s">
        <v>139</v>
      </c>
      <c r="X23" s="35" t="s">
        <v>143</v>
      </c>
    </row>
    <row r="24" spans="1:24" ht="114.75" x14ac:dyDescent="0.2">
      <c r="A24" s="168">
        <v>109</v>
      </c>
      <c r="B24" s="175" t="s">
        <v>228</v>
      </c>
      <c r="C24" s="175" t="s">
        <v>229</v>
      </c>
      <c r="D24" s="28" t="s">
        <v>496</v>
      </c>
      <c r="E24" s="171" t="s">
        <v>231</v>
      </c>
      <c r="F24" s="171">
        <v>796</v>
      </c>
      <c r="G24" s="172" t="s">
        <v>45</v>
      </c>
      <c r="H24" s="138">
        <v>15</v>
      </c>
      <c r="I24" s="29">
        <v>71131000000</v>
      </c>
      <c r="J24" s="23" t="s">
        <v>41</v>
      </c>
      <c r="K24" s="24">
        <v>692150</v>
      </c>
      <c r="L24" s="174" t="s">
        <v>238</v>
      </c>
      <c r="M24" s="174" t="s">
        <v>149</v>
      </c>
      <c r="N24" s="48" t="s">
        <v>39</v>
      </c>
      <c r="O24" s="171" t="s">
        <v>40</v>
      </c>
      <c r="P24" s="101" t="s">
        <v>40</v>
      </c>
      <c r="Q24" s="168"/>
      <c r="R24" s="168"/>
      <c r="S24" s="168"/>
      <c r="T24" s="168"/>
      <c r="U24" s="168"/>
      <c r="V24" s="40" t="s">
        <v>128</v>
      </c>
      <c r="W24" s="35" t="s">
        <v>139</v>
      </c>
      <c r="X24" s="35" t="s">
        <v>142</v>
      </c>
    </row>
    <row r="25" spans="1:24" ht="88.5" customHeight="1" x14ac:dyDescent="0.2">
      <c r="A25" s="169">
        <v>110</v>
      </c>
      <c r="B25" s="175" t="s">
        <v>46</v>
      </c>
      <c r="C25" s="175" t="s">
        <v>520</v>
      </c>
      <c r="D25" s="28" t="s">
        <v>521</v>
      </c>
      <c r="E25" s="171" t="s">
        <v>522</v>
      </c>
      <c r="F25" s="171">
        <v>796</v>
      </c>
      <c r="G25" s="172" t="s">
        <v>45</v>
      </c>
      <c r="H25" s="138">
        <v>6</v>
      </c>
      <c r="I25" s="29">
        <v>71131000000</v>
      </c>
      <c r="J25" s="23" t="s">
        <v>41</v>
      </c>
      <c r="K25" s="24">
        <v>142240</v>
      </c>
      <c r="L25" s="174" t="s">
        <v>238</v>
      </c>
      <c r="M25" s="174" t="s">
        <v>238</v>
      </c>
      <c r="N25" s="115" t="s">
        <v>39</v>
      </c>
      <c r="O25" s="109" t="s">
        <v>40</v>
      </c>
      <c r="P25" s="31" t="s">
        <v>38</v>
      </c>
      <c r="Q25" s="169"/>
      <c r="R25" s="169"/>
      <c r="S25" s="169"/>
      <c r="T25" s="169"/>
      <c r="U25" s="169"/>
      <c r="V25" s="40" t="s">
        <v>458</v>
      </c>
      <c r="W25" s="94" t="s">
        <v>139</v>
      </c>
      <c r="X25" s="35" t="s">
        <v>143</v>
      </c>
    </row>
    <row r="26" spans="1:24" ht="113.25" customHeight="1" x14ac:dyDescent="0.2">
      <c r="A26" s="187">
        <v>111</v>
      </c>
      <c r="B26" s="175" t="s">
        <v>228</v>
      </c>
      <c r="C26" s="175" t="s">
        <v>229</v>
      </c>
      <c r="D26" s="28" t="s">
        <v>583</v>
      </c>
      <c r="E26" s="171" t="s">
        <v>231</v>
      </c>
      <c r="F26" s="171">
        <v>796</v>
      </c>
      <c r="G26" s="171" t="s">
        <v>45</v>
      </c>
      <c r="H26" s="138">
        <v>47</v>
      </c>
      <c r="I26" s="29">
        <v>71131000000</v>
      </c>
      <c r="J26" s="23" t="s">
        <v>41</v>
      </c>
      <c r="K26" s="173">
        <v>226800</v>
      </c>
      <c r="L26" s="174" t="s">
        <v>238</v>
      </c>
      <c r="M26" s="174" t="s">
        <v>238</v>
      </c>
      <c r="N26" s="191" t="s">
        <v>37</v>
      </c>
      <c r="O26" s="171" t="s">
        <v>38</v>
      </c>
      <c r="P26" s="31" t="s">
        <v>38</v>
      </c>
      <c r="Q26" s="187"/>
      <c r="R26" s="187"/>
      <c r="S26" s="187"/>
      <c r="T26" s="187"/>
      <c r="U26" s="187"/>
      <c r="V26" s="40" t="s">
        <v>128</v>
      </c>
      <c r="W26" s="94" t="s">
        <v>422</v>
      </c>
      <c r="X26" s="94" t="s">
        <v>422</v>
      </c>
    </row>
    <row r="27" spans="1:24" ht="111" customHeight="1" x14ac:dyDescent="0.2">
      <c r="A27" s="187">
        <v>112</v>
      </c>
      <c r="B27" s="175" t="s">
        <v>494</v>
      </c>
      <c r="C27" s="175" t="s">
        <v>495</v>
      </c>
      <c r="D27" s="28" t="s">
        <v>493</v>
      </c>
      <c r="E27" s="171" t="s">
        <v>231</v>
      </c>
      <c r="F27" s="171">
        <v>796</v>
      </c>
      <c r="G27" s="171" t="s">
        <v>36</v>
      </c>
      <c r="H27" s="138">
        <v>1</v>
      </c>
      <c r="I27" s="29">
        <v>71131000000</v>
      </c>
      <c r="J27" s="23" t="s">
        <v>41</v>
      </c>
      <c r="K27" s="173">
        <v>1257836.22</v>
      </c>
      <c r="L27" s="174" t="s">
        <v>238</v>
      </c>
      <c r="M27" s="174" t="s">
        <v>149</v>
      </c>
      <c r="N27" s="48" t="s">
        <v>39</v>
      </c>
      <c r="O27" s="171" t="s">
        <v>40</v>
      </c>
      <c r="P27" s="101" t="s">
        <v>40</v>
      </c>
      <c r="Q27" s="187"/>
      <c r="R27" s="187"/>
      <c r="S27" s="187"/>
      <c r="T27" s="187"/>
      <c r="U27" s="187"/>
      <c r="V27" s="40" t="s">
        <v>128</v>
      </c>
      <c r="W27" s="94" t="s">
        <v>422</v>
      </c>
      <c r="X27" s="35" t="s">
        <v>589</v>
      </c>
    </row>
    <row r="28" spans="1:24" ht="117.75" customHeight="1" x14ac:dyDescent="0.2">
      <c r="A28" s="187">
        <v>113</v>
      </c>
      <c r="B28" s="175" t="s">
        <v>387</v>
      </c>
      <c r="C28" s="175" t="s">
        <v>606</v>
      </c>
      <c r="D28" s="28" t="s">
        <v>584</v>
      </c>
      <c r="E28" s="171" t="s">
        <v>231</v>
      </c>
      <c r="F28" s="171">
        <v>796</v>
      </c>
      <c r="G28" s="171" t="s">
        <v>36</v>
      </c>
      <c r="H28" s="138">
        <v>1</v>
      </c>
      <c r="I28" s="29">
        <v>71131000000</v>
      </c>
      <c r="J28" s="23" t="s">
        <v>41</v>
      </c>
      <c r="K28" s="173">
        <v>822333.43</v>
      </c>
      <c r="L28" s="174" t="s">
        <v>238</v>
      </c>
      <c r="M28" s="174" t="s">
        <v>149</v>
      </c>
      <c r="N28" s="48" t="s">
        <v>39</v>
      </c>
      <c r="O28" s="171" t="s">
        <v>40</v>
      </c>
      <c r="P28" s="101" t="s">
        <v>40</v>
      </c>
      <c r="Q28" s="187"/>
      <c r="R28" s="187"/>
      <c r="S28" s="187"/>
      <c r="T28" s="187"/>
      <c r="U28" s="187"/>
      <c r="V28" s="40" t="s">
        <v>128</v>
      </c>
      <c r="W28" s="94" t="s">
        <v>422</v>
      </c>
      <c r="X28" s="35" t="s">
        <v>142</v>
      </c>
    </row>
    <row r="29" spans="1:24" ht="110.25" customHeight="1" x14ac:dyDescent="0.2">
      <c r="A29" s="187">
        <v>115</v>
      </c>
      <c r="B29" s="175" t="s">
        <v>233</v>
      </c>
      <c r="C29" s="175" t="s">
        <v>234</v>
      </c>
      <c r="D29" s="28" t="s">
        <v>585</v>
      </c>
      <c r="E29" s="171" t="s">
        <v>231</v>
      </c>
      <c r="F29" s="171">
        <v>876</v>
      </c>
      <c r="G29" s="171" t="s">
        <v>45</v>
      </c>
      <c r="H29" s="138">
        <v>1</v>
      </c>
      <c r="I29" s="29">
        <v>71131000000</v>
      </c>
      <c r="J29" s="23" t="s">
        <v>41</v>
      </c>
      <c r="K29" s="173">
        <v>1147716.7</v>
      </c>
      <c r="L29" s="174" t="s">
        <v>238</v>
      </c>
      <c r="M29" s="174" t="s">
        <v>149</v>
      </c>
      <c r="N29" s="48" t="s">
        <v>39</v>
      </c>
      <c r="O29" s="171" t="s">
        <v>40</v>
      </c>
      <c r="P29" s="171" t="s">
        <v>38</v>
      </c>
      <c r="Q29" s="187"/>
      <c r="R29" s="187"/>
      <c r="S29" s="187"/>
      <c r="T29" s="187"/>
      <c r="U29" s="187"/>
      <c r="V29" s="40" t="s">
        <v>128</v>
      </c>
      <c r="W29" s="94" t="s">
        <v>422</v>
      </c>
      <c r="X29" s="35" t="s">
        <v>589</v>
      </c>
    </row>
    <row r="30" spans="1:24" ht="60" customHeight="1" x14ac:dyDescent="0.2">
      <c r="A30" s="187">
        <v>116</v>
      </c>
      <c r="B30" s="175" t="s">
        <v>604</v>
      </c>
      <c r="C30" s="175" t="s">
        <v>605</v>
      </c>
      <c r="D30" s="28" t="s">
        <v>586</v>
      </c>
      <c r="E30" s="171" t="s">
        <v>587</v>
      </c>
      <c r="F30" s="171">
        <v>876</v>
      </c>
      <c r="G30" s="171" t="s">
        <v>45</v>
      </c>
      <c r="H30" s="138">
        <v>29</v>
      </c>
      <c r="I30" s="29">
        <v>71131000000</v>
      </c>
      <c r="J30" s="23" t="s">
        <v>41</v>
      </c>
      <c r="K30" s="173">
        <v>393752.33</v>
      </c>
      <c r="L30" s="174" t="s">
        <v>238</v>
      </c>
      <c r="M30" s="174" t="s">
        <v>149</v>
      </c>
      <c r="N30" s="48" t="s">
        <v>39</v>
      </c>
      <c r="O30" s="171" t="s">
        <v>40</v>
      </c>
      <c r="P30" s="31" t="s">
        <v>38</v>
      </c>
      <c r="Q30" s="187"/>
      <c r="R30" s="187"/>
      <c r="S30" s="187"/>
      <c r="T30" s="187"/>
      <c r="U30" s="187"/>
      <c r="V30" s="40" t="s">
        <v>157</v>
      </c>
      <c r="W30" s="94" t="s">
        <v>422</v>
      </c>
      <c r="X30" s="35" t="s">
        <v>589</v>
      </c>
    </row>
    <row r="31" spans="1:24" ht="20.25" customHeight="1" x14ac:dyDescent="0.2">
      <c r="A31" s="252" t="s">
        <v>57</v>
      </c>
      <c r="B31" s="214"/>
      <c r="C31" s="214"/>
      <c r="D31" s="214"/>
      <c r="E31" s="214"/>
      <c r="F31" s="214"/>
      <c r="G31" s="214"/>
      <c r="H31" s="214"/>
      <c r="I31" s="214"/>
      <c r="J31" s="215"/>
      <c r="K31" s="22">
        <f>SUM(K22:K30)</f>
        <v>6347502.7800000003</v>
      </c>
      <c r="L31" s="231"/>
      <c r="M31" s="266"/>
      <c r="N31" s="266"/>
      <c r="O31" s="266"/>
      <c r="P31" s="267"/>
      <c r="Q31" s="168"/>
      <c r="R31" s="231"/>
      <c r="S31" s="266"/>
      <c r="T31" s="266"/>
      <c r="U31" s="267"/>
      <c r="W31" s="35"/>
      <c r="X31" s="35"/>
    </row>
    <row r="32" spans="1:24" ht="20.25" customHeight="1" x14ac:dyDescent="0.2">
      <c r="A32" s="249" t="s">
        <v>54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5"/>
      <c r="W32" s="35"/>
      <c r="X32" s="35"/>
    </row>
    <row r="33" spans="1:24" ht="114.75" x14ac:dyDescent="0.2">
      <c r="A33" s="168">
        <v>117</v>
      </c>
      <c r="B33" s="175" t="s">
        <v>228</v>
      </c>
      <c r="C33" s="175" t="s">
        <v>229</v>
      </c>
      <c r="D33" s="28" t="s">
        <v>498</v>
      </c>
      <c r="E33" s="171" t="s">
        <v>223</v>
      </c>
      <c r="F33" s="171">
        <v>796</v>
      </c>
      <c r="G33" s="172" t="s">
        <v>45</v>
      </c>
      <c r="H33" s="176">
        <v>30</v>
      </c>
      <c r="I33" s="29">
        <v>71131000000</v>
      </c>
      <c r="J33" s="23" t="s">
        <v>41</v>
      </c>
      <c r="K33" s="24">
        <v>6334005.04</v>
      </c>
      <c r="L33" s="174" t="s">
        <v>238</v>
      </c>
      <c r="M33" s="174" t="s">
        <v>149</v>
      </c>
      <c r="N33" s="48" t="s">
        <v>39</v>
      </c>
      <c r="O33" s="171" t="s">
        <v>40</v>
      </c>
      <c r="P33" s="171" t="s">
        <v>38</v>
      </c>
      <c r="Q33" s="168"/>
      <c r="R33" s="168"/>
      <c r="S33" s="168"/>
      <c r="T33" s="168"/>
      <c r="U33" s="168"/>
      <c r="V33" s="40" t="s">
        <v>128</v>
      </c>
      <c r="W33" s="94" t="s">
        <v>139</v>
      </c>
      <c r="X33" s="35" t="s">
        <v>142</v>
      </c>
    </row>
    <row r="34" spans="1:24" ht="20.25" customHeight="1" x14ac:dyDescent="0.2">
      <c r="A34" s="252" t="s">
        <v>55</v>
      </c>
      <c r="B34" s="214"/>
      <c r="C34" s="214"/>
      <c r="D34" s="214"/>
      <c r="E34" s="214"/>
      <c r="F34" s="214"/>
      <c r="G34" s="214"/>
      <c r="H34" s="214"/>
      <c r="I34" s="214"/>
      <c r="J34" s="215"/>
      <c r="K34" s="22">
        <f>K33</f>
        <v>6334005.04</v>
      </c>
      <c r="L34" s="231"/>
      <c r="M34" s="266"/>
      <c r="N34" s="266"/>
      <c r="O34" s="266"/>
      <c r="P34" s="267"/>
      <c r="Q34" s="168"/>
      <c r="R34" s="231"/>
      <c r="S34" s="266"/>
      <c r="T34" s="266"/>
      <c r="U34" s="267"/>
      <c r="W34" s="35"/>
      <c r="X34" s="35"/>
    </row>
    <row r="35" spans="1:24" ht="20.25" customHeight="1" x14ac:dyDescent="0.2">
      <c r="A35" s="249" t="s">
        <v>87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5"/>
      <c r="W35" s="35"/>
      <c r="X35" s="35"/>
    </row>
    <row r="36" spans="1:24" ht="78" customHeight="1" x14ac:dyDescent="0.2">
      <c r="A36" s="169">
        <v>118</v>
      </c>
      <c r="B36" s="175" t="s">
        <v>279</v>
      </c>
      <c r="C36" s="175" t="s">
        <v>362</v>
      </c>
      <c r="D36" s="28" t="s">
        <v>363</v>
      </c>
      <c r="E36" s="31" t="s">
        <v>280</v>
      </c>
      <c r="F36" s="31">
        <v>839</v>
      </c>
      <c r="G36" s="25" t="s">
        <v>204</v>
      </c>
      <c r="H36" s="26">
        <v>1</v>
      </c>
      <c r="I36" s="29">
        <v>71131000000</v>
      </c>
      <c r="J36" s="23" t="s">
        <v>41</v>
      </c>
      <c r="K36" s="24">
        <v>307135.2</v>
      </c>
      <c r="L36" s="174" t="s">
        <v>238</v>
      </c>
      <c r="M36" s="174" t="s">
        <v>238</v>
      </c>
      <c r="N36" s="169" t="s">
        <v>39</v>
      </c>
      <c r="O36" s="169" t="s">
        <v>40</v>
      </c>
      <c r="P36" s="169" t="s">
        <v>38</v>
      </c>
      <c r="Q36" s="169"/>
      <c r="R36" s="169"/>
      <c r="S36" s="169"/>
      <c r="T36" s="169"/>
      <c r="U36" s="169"/>
      <c r="V36" s="40" t="s">
        <v>126</v>
      </c>
      <c r="W36" s="35" t="s">
        <v>139</v>
      </c>
      <c r="X36" s="35" t="s">
        <v>143</v>
      </c>
    </row>
    <row r="37" spans="1:24" ht="20.25" customHeight="1" x14ac:dyDescent="0.2">
      <c r="A37" s="252" t="s">
        <v>88</v>
      </c>
      <c r="B37" s="214"/>
      <c r="C37" s="214"/>
      <c r="D37" s="214"/>
      <c r="E37" s="214"/>
      <c r="F37" s="214"/>
      <c r="G37" s="214"/>
      <c r="H37" s="214"/>
      <c r="I37" s="214"/>
      <c r="J37" s="215"/>
      <c r="K37" s="22">
        <f>K36</f>
        <v>307135.2</v>
      </c>
      <c r="L37" s="231"/>
      <c r="M37" s="266"/>
      <c r="N37" s="266"/>
      <c r="O37" s="266"/>
      <c r="P37" s="267"/>
      <c r="Q37" s="168"/>
      <c r="R37" s="231"/>
      <c r="S37" s="266"/>
      <c r="T37" s="266"/>
      <c r="U37" s="267"/>
      <c r="W37" s="35"/>
      <c r="X37" s="35"/>
    </row>
    <row r="38" spans="1:24" ht="20.25" customHeight="1" x14ac:dyDescent="0.2">
      <c r="A38" s="249" t="s">
        <v>459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5"/>
      <c r="W38" s="35"/>
      <c r="X38" s="35"/>
    </row>
    <row r="39" spans="1:24" ht="165.75" customHeight="1" x14ac:dyDescent="0.2">
      <c r="A39" s="16">
        <v>119</v>
      </c>
      <c r="B39" s="175" t="s">
        <v>461</v>
      </c>
      <c r="C39" s="175" t="s">
        <v>462</v>
      </c>
      <c r="D39" s="185" t="s">
        <v>590</v>
      </c>
      <c r="E39" s="31" t="s">
        <v>591</v>
      </c>
      <c r="F39" s="171">
        <v>796</v>
      </c>
      <c r="G39" s="171" t="s">
        <v>36</v>
      </c>
      <c r="H39" s="138">
        <v>1</v>
      </c>
      <c r="I39" s="71">
        <v>71100000000</v>
      </c>
      <c r="J39" s="72" t="s">
        <v>43</v>
      </c>
      <c r="K39" s="24">
        <v>1674255.04</v>
      </c>
      <c r="L39" s="174" t="s">
        <v>238</v>
      </c>
      <c r="M39" s="174" t="s">
        <v>86</v>
      </c>
      <c r="N39" s="31" t="s">
        <v>39</v>
      </c>
      <c r="O39" s="31" t="s">
        <v>40</v>
      </c>
      <c r="P39" s="27" t="s">
        <v>38</v>
      </c>
      <c r="Q39" s="17">
        <v>1236463.95</v>
      </c>
      <c r="R39" s="17" t="s">
        <v>51</v>
      </c>
      <c r="S39" s="187"/>
      <c r="T39" s="187"/>
      <c r="U39" s="187"/>
      <c r="V39" s="40" t="s">
        <v>421</v>
      </c>
      <c r="W39" s="35" t="s">
        <v>422</v>
      </c>
      <c r="X39" s="188">
        <v>44621</v>
      </c>
    </row>
    <row r="40" spans="1:24" ht="20.25" customHeight="1" x14ac:dyDescent="0.2">
      <c r="A40" s="252" t="s">
        <v>460</v>
      </c>
      <c r="B40" s="214"/>
      <c r="C40" s="214"/>
      <c r="D40" s="214"/>
      <c r="E40" s="214"/>
      <c r="F40" s="214"/>
      <c r="G40" s="214"/>
      <c r="H40" s="214"/>
      <c r="I40" s="214"/>
      <c r="J40" s="215"/>
      <c r="K40" s="22">
        <f>K39</f>
        <v>1674255.04</v>
      </c>
      <c r="L40" s="231"/>
      <c r="M40" s="266"/>
      <c r="N40" s="266"/>
      <c r="O40" s="266"/>
      <c r="P40" s="267"/>
      <c r="Q40" s="17">
        <f>Q39</f>
        <v>1236463.95</v>
      </c>
      <c r="R40" s="231"/>
      <c r="S40" s="266"/>
      <c r="T40" s="266"/>
      <c r="U40" s="267"/>
      <c r="W40" s="35"/>
      <c r="X40" s="35"/>
    </row>
    <row r="41" spans="1:24" ht="20.25" customHeight="1" x14ac:dyDescent="0.2">
      <c r="A41" s="249" t="s">
        <v>499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5"/>
      <c r="W41" s="35"/>
      <c r="X41" s="35"/>
    </row>
    <row r="42" spans="1:24" ht="53.25" customHeight="1" x14ac:dyDescent="0.2">
      <c r="A42" s="168">
        <v>120</v>
      </c>
      <c r="B42" s="175" t="s">
        <v>514</v>
      </c>
      <c r="C42" s="175" t="s">
        <v>192</v>
      </c>
      <c r="D42" s="18" t="s">
        <v>515</v>
      </c>
      <c r="E42" s="168" t="s">
        <v>516</v>
      </c>
      <c r="F42" s="168">
        <v>168</v>
      </c>
      <c r="G42" s="168" t="s">
        <v>517</v>
      </c>
      <c r="H42" s="168">
        <v>350</v>
      </c>
      <c r="I42" s="71">
        <v>71131000010</v>
      </c>
      <c r="J42" s="168" t="s">
        <v>518</v>
      </c>
      <c r="K42" s="173">
        <v>1081307.26</v>
      </c>
      <c r="L42" s="168" t="s">
        <v>238</v>
      </c>
      <c r="M42" s="168" t="s">
        <v>150</v>
      </c>
      <c r="N42" s="168" t="s">
        <v>37</v>
      </c>
      <c r="O42" s="168" t="s">
        <v>38</v>
      </c>
      <c r="P42" s="168" t="s">
        <v>38</v>
      </c>
      <c r="Q42" s="168"/>
      <c r="R42" s="168"/>
      <c r="S42" s="168"/>
      <c r="T42" s="168"/>
      <c r="U42" s="168"/>
      <c r="V42" s="40" t="s">
        <v>157</v>
      </c>
      <c r="W42" s="35" t="s">
        <v>422</v>
      </c>
      <c r="X42" s="35" t="s">
        <v>519</v>
      </c>
    </row>
    <row r="43" spans="1:24" ht="20.25" customHeight="1" x14ac:dyDescent="0.2">
      <c r="A43" s="252" t="s">
        <v>500</v>
      </c>
      <c r="B43" s="214"/>
      <c r="C43" s="214"/>
      <c r="D43" s="214"/>
      <c r="E43" s="214"/>
      <c r="F43" s="214"/>
      <c r="G43" s="214"/>
      <c r="H43" s="214"/>
      <c r="I43" s="214"/>
      <c r="J43" s="215"/>
      <c r="K43" s="22">
        <f>K42</f>
        <v>1081307.26</v>
      </c>
      <c r="L43" s="231"/>
      <c r="M43" s="266"/>
      <c r="N43" s="266"/>
      <c r="O43" s="266"/>
      <c r="P43" s="267"/>
      <c r="Q43" s="168"/>
      <c r="R43" s="231"/>
      <c r="S43" s="266"/>
      <c r="T43" s="266"/>
      <c r="U43" s="267"/>
      <c r="W43" s="35"/>
      <c r="X43" s="35"/>
    </row>
    <row r="44" spans="1:24" ht="20.25" customHeight="1" x14ac:dyDescent="0.2">
      <c r="A44" s="249" t="s">
        <v>592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5"/>
      <c r="W44" s="35"/>
      <c r="X44" s="35"/>
    </row>
    <row r="45" spans="1:24" ht="115.5" customHeight="1" x14ac:dyDescent="0.2">
      <c r="A45" s="16">
        <v>121</v>
      </c>
      <c r="B45" s="175" t="s">
        <v>511</v>
      </c>
      <c r="C45" s="175" t="s">
        <v>600</v>
      </c>
      <c r="D45" s="28" t="s">
        <v>593</v>
      </c>
      <c r="E45" s="171" t="s">
        <v>223</v>
      </c>
      <c r="F45" s="171">
        <v>796</v>
      </c>
      <c r="G45" s="171" t="s">
        <v>36</v>
      </c>
      <c r="H45" s="138">
        <v>1</v>
      </c>
      <c r="I45" s="71">
        <v>71129934001</v>
      </c>
      <c r="J45" s="187" t="s">
        <v>599</v>
      </c>
      <c r="K45" s="173">
        <v>403800</v>
      </c>
      <c r="L45" s="174" t="s">
        <v>238</v>
      </c>
      <c r="M45" s="174" t="s">
        <v>149</v>
      </c>
      <c r="N45" s="48" t="s">
        <v>39</v>
      </c>
      <c r="O45" s="171" t="s">
        <v>40</v>
      </c>
      <c r="P45" s="171" t="s">
        <v>38</v>
      </c>
      <c r="Q45" s="187"/>
      <c r="R45" s="187"/>
      <c r="S45" s="187"/>
      <c r="T45" s="187"/>
      <c r="U45" s="187"/>
      <c r="V45" s="40" t="s">
        <v>128</v>
      </c>
      <c r="W45" s="35" t="s">
        <v>422</v>
      </c>
      <c r="X45" s="35" t="s">
        <v>142</v>
      </c>
    </row>
    <row r="46" spans="1:24" ht="20.25" customHeight="1" x14ac:dyDescent="0.2">
      <c r="A46" s="217" t="s">
        <v>594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2">
        <f>K45</f>
        <v>403800</v>
      </c>
      <c r="L46" s="231"/>
      <c r="M46" s="266"/>
      <c r="N46" s="266"/>
      <c r="O46" s="266"/>
      <c r="P46" s="267"/>
      <c r="Q46" s="187"/>
      <c r="R46" s="231"/>
      <c r="S46" s="266"/>
      <c r="T46" s="266"/>
      <c r="U46" s="267"/>
      <c r="W46" s="35"/>
      <c r="X46" s="35"/>
    </row>
    <row r="47" spans="1:24" ht="20.25" customHeight="1" x14ac:dyDescent="0.2">
      <c r="A47" s="249" t="s">
        <v>501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5"/>
      <c r="W47" s="35"/>
      <c r="X47" s="35"/>
    </row>
    <row r="48" spans="1:24" ht="204.75" customHeight="1" x14ac:dyDescent="0.2">
      <c r="A48" s="169">
        <v>122</v>
      </c>
      <c r="B48" s="27" t="s">
        <v>461</v>
      </c>
      <c r="C48" s="27" t="s">
        <v>201</v>
      </c>
      <c r="D48" s="28" t="s">
        <v>578</v>
      </c>
      <c r="E48" s="31" t="s">
        <v>579</v>
      </c>
      <c r="F48" s="31">
        <v>839</v>
      </c>
      <c r="G48" s="25" t="s">
        <v>204</v>
      </c>
      <c r="H48" s="138">
        <v>6</v>
      </c>
      <c r="I48" s="71">
        <v>71100000000</v>
      </c>
      <c r="J48" s="72" t="s">
        <v>43</v>
      </c>
      <c r="K48" s="24">
        <v>775680</v>
      </c>
      <c r="L48" s="169" t="s">
        <v>238</v>
      </c>
      <c r="M48" s="169" t="s">
        <v>149</v>
      </c>
      <c r="N48" s="169" t="s">
        <v>39</v>
      </c>
      <c r="O48" s="169" t="s">
        <v>40</v>
      </c>
      <c r="P48" s="41" t="s">
        <v>40</v>
      </c>
      <c r="Q48" s="169"/>
      <c r="R48" s="169"/>
      <c r="S48" s="169"/>
      <c r="T48" s="169"/>
      <c r="U48" s="169"/>
      <c r="V48" s="40" t="s">
        <v>130</v>
      </c>
      <c r="W48" s="35" t="s">
        <v>139</v>
      </c>
      <c r="X48" s="35" t="s">
        <v>135</v>
      </c>
    </row>
    <row r="49" spans="1:24" ht="205.5" customHeight="1" x14ac:dyDescent="0.2">
      <c r="A49" s="186">
        <v>123</v>
      </c>
      <c r="B49" s="3" t="s">
        <v>523</v>
      </c>
      <c r="C49" s="3" t="s">
        <v>524</v>
      </c>
      <c r="D49" s="11" t="s">
        <v>525</v>
      </c>
      <c r="E49" s="4" t="s">
        <v>526</v>
      </c>
      <c r="F49" s="171">
        <v>876</v>
      </c>
      <c r="G49" s="171" t="s">
        <v>36</v>
      </c>
      <c r="H49" s="138">
        <v>1</v>
      </c>
      <c r="I49" s="71">
        <v>71100000000</v>
      </c>
      <c r="J49" s="72" t="s">
        <v>43</v>
      </c>
      <c r="K49" s="173">
        <v>4014346.67</v>
      </c>
      <c r="L49" s="186" t="s">
        <v>238</v>
      </c>
      <c r="M49" s="186" t="s">
        <v>531</v>
      </c>
      <c r="N49" s="186" t="s">
        <v>39</v>
      </c>
      <c r="O49" s="186" t="s">
        <v>40</v>
      </c>
      <c r="P49" s="186" t="s">
        <v>38</v>
      </c>
      <c r="Q49" s="17">
        <v>2007173.28</v>
      </c>
      <c r="R49" s="186"/>
      <c r="S49" s="186"/>
      <c r="T49" s="186"/>
      <c r="U49" s="186"/>
      <c r="V49" s="40" t="s">
        <v>130</v>
      </c>
      <c r="W49" s="35" t="s">
        <v>422</v>
      </c>
      <c r="X49" s="35" t="s">
        <v>582</v>
      </c>
    </row>
    <row r="50" spans="1:24" ht="20.25" customHeight="1" x14ac:dyDescent="0.2">
      <c r="A50" s="252" t="s">
        <v>502</v>
      </c>
      <c r="B50" s="214"/>
      <c r="C50" s="214"/>
      <c r="D50" s="214"/>
      <c r="E50" s="214"/>
      <c r="F50" s="214"/>
      <c r="G50" s="214"/>
      <c r="H50" s="214"/>
      <c r="I50" s="214"/>
      <c r="J50" s="215"/>
      <c r="K50" s="22">
        <f>SUM(K48:K49)</f>
        <v>4790026.67</v>
      </c>
      <c r="L50" s="231"/>
      <c r="M50" s="266"/>
      <c r="N50" s="266"/>
      <c r="O50" s="266"/>
      <c r="P50" s="267"/>
      <c r="Q50" s="17">
        <f>Q49</f>
        <v>2007173.28</v>
      </c>
      <c r="R50" s="231"/>
      <c r="S50" s="266"/>
      <c r="T50" s="266"/>
      <c r="U50" s="267"/>
      <c r="W50" s="35"/>
      <c r="X50" s="35"/>
    </row>
    <row r="51" spans="1:24" ht="20.25" customHeight="1" x14ac:dyDescent="0.2">
      <c r="A51" s="249" t="s">
        <v>503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5"/>
      <c r="W51" s="35"/>
      <c r="X51" s="35"/>
    </row>
    <row r="52" spans="1:24" ht="183.75" customHeight="1" x14ac:dyDescent="0.2">
      <c r="A52" s="169">
        <v>124</v>
      </c>
      <c r="B52" s="27" t="s">
        <v>527</v>
      </c>
      <c r="C52" s="27" t="s">
        <v>528</v>
      </c>
      <c r="D52" s="28" t="s">
        <v>529</v>
      </c>
      <c r="E52" s="31" t="s">
        <v>530</v>
      </c>
      <c r="F52" s="31">
        <v>792</v>
      </c>
      <c r="G52" s="25" t="s">
        <v>199</v>
      </c>
      <c r="H52" s="169">
        <v>35</v>
      </c>
      <c r="I52" s="71">
        <v>71100000000</v>
      </c>
      <c r="J52" s="72" t="s">
        <v>43</v>
      </c>
      <c r="K52" s="24">
        <v>92960</v>
      </c>
      <c r="L52" s="169" t="s">
        <v>238</v>
      </c>
      <c r="M52" s="169" t="s">
        <v>149</v>
      </c>
      <c r="N52" s="169" t="s">
        <v>44</v>
      </c>
      <c r="O52" s="169" t="s">
        <v>40</v>
      </c>
      <c r="P52" s="169" t="s">
        <v>38</v>
      </c>
      <c r="Q52" s="169"/>
      <c r="R52" s="169"/>
      <c r="S52" s="169"/>
      <c r="T52" s="169"/>
      <c r="U52" s="169"/>
      <c r="V52" s="40" t="s">
        <v>130</v>
      </c>
      <c r="W52" s="35" t="s">
        <v>139</v>
      </c>
      <c r="X52" s="35" t="s">
        <v>142</v>
      </c>
    </row>
    <row r="53" spans="1:24" ht="20.25" customHeight="1" x14ac:dyDescent="0.2">
      <c r="A53" s="252" t="s">
        <v>504</v>
      </c>
      <c r="B53" s="214"/>
      <c r="C53" s="214"/>
      <c r="D53" s="214"/>
      <c r="E53" s="214"/>
      <c r="F53" s="214"/>
      <c r="G53" s="214"/>
      <c r="H53" s="214"/>
      <c r="I53" s="214"/>
      <c r="J53" s="215"/>
      <c r="K53" s="22">
        <f>K52</f>
        <v>92960</v>
      </c>
      <c r="L53" s="231"/>
      <c r="M53" s="266"/>
      <c r="N53" s="266"/>
      <c r="O53" s="266"/>
      <c r="P53" s="267"/>
      <c r="Q53" s="168"/>
      <c r="R53" s="231"/>
      <c r="S53" s="266"/>
      <c r="T53" s="266"/>
      <c r="U53" s="267"/>
      <c r="W53" s="35"/>
      <c r="X53" s="35"/>
    </row>
    <row r="54" spans="1:24" ht="20.25" customHeight="1" x14ac:dyDescent="0.2">
      <c r="A54" s="249" t="s">
        <v>69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5"/>
      <c r="W54" s="95"/>
      <c r="X54" s="95"/>
    </row>
    <row r="55" spans="1:24" s="131" customFormat="1" ht="57" customHeight="1" x14ac:dyDescent="0.2">
      <c r="A55" s="16">
        <v>125</v>
      </c>
      <c r="B55" s="4" t="s">
        <v>319</v>
      </c>
      <c r="C55" s="4" t="s">
        <v>320</v>
      </c>
      <c r="D55" s="11" t="s">
        <v>338</v>
      </c>
      <c r="E55" s="4" t="s">
        <v>322</v>
      </c>
      <c r="F55" s="4">
        <v>876</v>
      </c>
      <c r="G55" s="5" t="s">
        <v>36</v>
      </c>
      <c r="H55" s="6">
        <v>1</v>
      </c>
      <c r="I55" s="7">
        <v>71131000000</v>
      </c>
      <c r="J55" s="8" t="s">
        <v>41</v>
      </c>
      <c r="K55" s="86">
        <v>198470</v>
      </c>
      <c r="L55" s="9" t="s">
        <v>238</v>
      </c>
      <c r="M55" s="2" t="s">
        <v>238</v>
      </c>
      <c r="N55" s="2" t="s">
        <v>37</v>
      </c>
      <c r="O55" s="2" t="s">
        <v>38</v>
      </c>
      <c r="P55" s="2" t="s">
        <v>38</v>
      </c>
      <c r="Q55" s="16"/>
      <c r="R55" s="16"/>
      <c r="S55" s="16"/>
      <c r="T55" s="16"/>
      <c r="U55" s="16"/>
      <c r="V55" s="130" t="s">
        <v>339</v>
      </c>
      <c r="W55" s="16" t="s">
        <v>139</v>
      </c>
      <c r="X55" s="16" t="s">
        <v>139</v>
      </c>
    </row>
    <row r="56" spans="1:24" ht="20.25" customHeight="1" x14ac:dyDescent="0.2">
      <c r="A56" s="252" t="s">
        <v>70</v>
      </c>
      <c r="B56" s="214"/>
      <c r="C56" s="214"/>
      <c r="D56" s="214"/>
      <c r="E56" s="214"/>
      <c r="F56" s="214"/>
      <c r="G56" s="214"/>
      <c r="H56" s="214"/>
      <c r="I56" s="214"/>
      <c r="J56" s="215"/>
      <c r="K56" s="36">
        <f>K55</f>
        <v>198470</v>
      </c>
      <c r="L56" s="231"/>
      <c r="M56" s="266"/>
      <c r="N56" s="266"/>
      <c r="O56" s="266"/>
      <c r="P56" s="267"/>
      <c r="Q56" s="18"/>
      <c r="R56" s="231"/>
      <c r="S56" s="266"/>
      <c r="T56" s="266"/>
      <c r="U56" s="267"/>
      <c r="W56" s="95"/>
      <c r="X56" s="95"/>
    </row>
    <row r="57" spans="1:24" ht="20.25" customHeight="1" x14ac:dyDescent="0.2">
      <c r="A57" s="249" t="s">
        <v>386</v>
      </c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5"/>
      <c r="W57" s="51"/>
      <c r="X57" s="51"/>
    </row>
    <row r="58" spans="1:24" s="127" customFormat="1" ht="116.25" customHeight="1" x14ac:dyDescent="0.2">
      <c r="A58" s="16">
        <v>126</v>
      </c>
      <c r="B58" s="3" t="s">
        <v>225</v>
      </c>
      <c r="C58" s="3" t="s">
        <v>506</v>
      </c>
      <c r="D58" s="11" t="s">
        <v>505</v>
      </c>
      <c r="E58" s="109" t="s">
        <v>223</v>
      </c>
      <c r="F58" s="109">
        <v>796</v>
      </c>
      <c r="G58" s="111" t="s">
        <v>45</v>
      </c>
      <c r="H58" s="112">
        <v>1</v>
      </c>
      <c r="I58" s="7">
        <v>71131000000</v>
      </c>
      <c r="J58" s="8" t="s">
        <v>41</v>
      </c>
      <c r="K58" s="14">
        <v>4500666.67</v>
      </c>
      <c r="L58" s="108" t="s">
        <v>238</v>
      </c>
      <c r="M58" s="108" t="s">
        <v>86</v>
      </c>
      <c r="N58" s="115" t="s">
        <v>39</v>
      </c>
      <c r="O58" s="109" t="s">
        <v>40</v>
      </c>
      <c r="P58" s="109" t="s">
        <v>38</v>
      </c>
      <c r="Q58" s="16"/>
      <c r="R58" s="177" t="s">
        <v>507</v>
      </c>
      <c r="S58" s="177">
        <v>4.7699999999999996</v>
      </c>
      <c r="T58" s="177">
        <v>0</v>
      </c>
      <c r="U58" s="16"/>
      <c r="V58" s="126" t="s">
        <v>128</v>
      </c>
      <c r="W58" s="2" t="s">
        <v>139</v>
      </c>
      <c r="X58" s="2" t="s">
        <v>305</v>
      </c>
    </row>
    <row r="59" spans="1:24" s="127" customFormat="1" ht="105.75" customHeight="1" x14ac:dyDescent="0.2">
      <c r="A59" s="16">
        <v>127</v>
      </c>
      <c r="B59" s="3" t="s">
        <v>387</v>
      </c>
      <c r="C59" s="3" t="s">
        <v>603</v>
      </c>
      <c r="D59" s="11" t="s">
        <v>595</v>
      </c>
      <c r="E59" s="109" t="s">
        <v>223</v>
      </c>
      <c r="F59" s="109">
        <v>796</v>
      </c>
      <c r="G59" s="111" t="s">
        <v>45</v>
      </c>
      <c r="H59" s="112">
        <v>1</v>
      </c>
      <c r="I59" s="7">
        <v>71131000000</v>
      </c>
      <c r="J59" s="8" t="s">
        <v>41</v>
      </c>
      <c r="K59" s="86">
        <v>878866.67</v>
      </c>
      <c r="L59" s="108" t="s">
        <v>238</v>
      </c>
      <c r="M59" s="108" t="s">
        <v>149</v>
      </c>
      <c r="N59" s="115" t="s">
        <v>39</v>
      </c>
      <c r="O59" s="109" t="s">
        <v>40</v>
      </c>
      <c r="P59" s="109" t="s">
        <v>38</v>
      </c>
      <c r="Q59" s="16"/>
      <c r="R59" s="115" t="s">
        <v>607</v>
      </c>
      <c r="S59" s="115">
        <v>12.8</v>
      </c>
      <c r="T59" s="115">
        <v>7.18</v>
      </c>
      <c r="U59" s="16"/>
      <c r="V59" s="126" t="s">
        <v>128</v>
      </c>
      <c r="W59" s="2" t="s">
        <v>422</v>
      </c>
      <c r="X59" s="2" t="s">
        <v>589</v>
      </c>
    </row>
    <row r="60" spans="1:24" ht="20.25" customHeight="1" x14ac:dyDescent="0.2">
      <c r="A60" s="252" t="s">
        <v>455</v>
      </c>
      <c r="B60" s="214"/>
      <c r="C60" s="214"/>
      <c r="D60" s="214"/>
      <c r="E60" s="214"/>
      <c r="F60" s="214"/>
      <c r="G60" s="214"/>
      <c r="H60" s="214"/>
      <c r="I60" s="214"/>
      <c r="J60" s="215"/>
      <c r="K60" s="22">
        <f>SUM(K58:K59)</f>
        <v>5379533.3399999999</v>
      </c>
      <c r="L60" s="231"/>
      <c r="M60" s="266"/>
      <c r="N60" s="266"/>
      <c r="O60" s="266"/>
      <c r="P60" s="267"/>
      <c r="Q60" s="16"/>
      <c r="R60" s="231"/>
      <c r="S60" s="266"/>
      <c r="T60" s="266"/>
      <c r="U60" s="267"/>
      <c r="W60" s="168"/>
      <c r="X60" s="168"/>
    </row>
    <row r="61" spans="1:24" ht="21" customHeight="1" x14ac:dyDescent="0.2">
      <c r="A61" s="248" t="s">
        <v>168</v>
      </c>
      <c r="B61" s="243"/>
      <c r="C61" s="243"/>
      <c r="D61" s="243"/>
      <c r="E61" s="243"/>
      <c r="F61" s="243"/>
      <c r="G61" s="243"/>
      <c r="H61" s="243"/>
      <c r="I61" s="243"/>
      <c r="J61" s="244"/>
      <c r="K61" s="38">
        <f>K20+K31+K34+K37+K40+K43+K46+K50+K53+K56+K60</f>
        <v>28440195.330000002</v>
      </c>
      <c r="L61" s="231"/>
      <c r="M61" s="210"/>
      <c r="N61" s="210"/>
      <c r="O61" s="210"/>
      <c r="P61" s="220"/>
      <c r="Q61" s="90">
        <f>Q40+Q50</f>
        <v>3243637.23</v>
      </c>
      <c r="R61" s="81"/>
      <c r="S61" s="64"/>
      <c r="T61" s="64"/>
      <c r="U61" s="81"/>
    </row>
    <row r="62" spans="1:24" ht="21" customHeight="1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50"/>
      <c r="L62" s="51"/>
      <c r="M62" s="51"/>
      <c r="N62" s="51"/>
      <c r="O62" s="51"/>
      <c r="P62" s="51"/>
      <c r="Q62" s="50"/>
      <c r="R62" s="51"/>
      <c r="S62" s="51"/>
      <c r="T62" s="51"/>
      <c r="U62" s="51"/>
    </row>
    <row r="64" spans="1:24" x14ac:dyDescent="0.2">
      <c r="A64" s="221" t="s">
        <v>662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</row>
    <row r="65" spans="1:21" x14ac:dyDescent="0.2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</row>
    <row r="66" spans="1:21" x14ac:dyDescent="0.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1:21" ht="15" customHeight="1" x14ac:dyDescent="0.2">
      <c r="A67" s="221" t="s">
        <v>647</v>
      </c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</row>
    <row r="68" spans="1:21" x14ac:dyDescent="0.2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</row>
    <row r="70" spans="1:21" ht="38.25" customHeight="1" x14ac:dyDescent="0.2">
      <c r="A70" s="260" t="s">
        <v>0</v>
      </c>
      <c r="B70" s="257" t="s">
        <v>1</v>
      </c>
      <c r="C70" s="257" t="s">
        <v>2</v>
      </c>
      <c r="D70" s="231" t="s">
        <v>24</v>
      </c>
      <c r="E70" s="210"/>
      <c r="F70" s="210"/>
      <c r="G70" s="210"/>
      <c r="H70" s="210"/>
      <c r="I70" s="210"/>
      <c r="J70" s="210"/>
      <c r="K70" s="210"/>
      <c r="L70" s="210"/>
      <c r="M70" s="220"/>
      <c r="N70" s="257" t="s">
        <v>15</v>
      </c>
      <c r="O70" s="257" t="s">
        <v>16</v>
      </c>
      <c r="P70" s="257" t="s">
        <v>18</v>
      </c>
      <c r="Q70" s="226" t="s">
        <v>177</v>
      </c>
      <c r="R70" s="226" t="s">
        <v>20</v>
      </c>
      <c r="S70" s="226" t="s">
        <v>21</v>
      </c>
      <c r="T70" s="226" t="s">
        <v>178</v>
      </c>
      <c r="U70" s="257" t="s">
        <v>23</v>
      </c>
    </row>
    <row r="71" spans="1:21" ht="71.25" customHeight="1" x14ac:dyDescent="0.2">
      <c r="A71" s="261"/>
      <c r="B71" s="258"/>
      <c r="C71" s="258"/>
      <c r="D71" s="257" t="s">
        <v>3</v>
      </c>
      <c r="E71" s="257" t="s">
        <v>4</v>
      </c>
      <c r="F71" s="231" t="s">
        <v>5</v>
      </c>
      <c r="G71" s="220"/>
      <c r="H71" s="260" t="s">
        <v>8</v>
      </c>
      <c r="I71" s="231" t="s">
        <v>9</v>
      </c>
      <c r="J71" s="220"/>
      <c r="K71" s="257" t="s">
        <v>11</v>
      </c>
      <c r="L71" s="231" t="s">
        <v>12</v>
      </c>
      <c r="M71" s="220"/>
      <c r="N71" s="258"/>
      <c r="O71" s="259"/>
      <c r="P71" s="259"/>
      <c r="Q71" s="227"/>
      <c r="R71" s="227"/>
      <c r="S71" s="227"/>
      <c r="T71" s="227"/>
      <c r="U71" s="258"/>
    </row>
    <row r="72" spans="1:21" ht="81" customHeight="1" x14ac:dyDescent="0.2">
      <c r="A72" s="262"/>
      <c r="B72" s="259"/>
      <c r="C72" s="259"/>
      <c r="D72" s="263"/>
      <c r="E72" s="263"/>
      <c r="F72" s="20" t="s">
        <v>6</v>
      </c>
      <c r="G72" s="20" t="s">
        <v>7</v>
      </c>
      <c r="H72" s="225"/>
      <c r="I72" s="20" t="s">
        <v>10</v>
      </c>
      <c r="J72" s="20" t="s">
        <v>7</v>
      </c>
      <c r="K72" s="263"/>
      <c r="L72" s="81" t="s">
        <v>13</v>
      </c>
      <c r="M72" s="81" t="s">
        <v>14</v>
      </c>
      <c r="N72" s="259"/>
      <c r="O72" s="81" t="s">
        <v>17</v>
      </c>
      <c r="P72" s="81" t="s">
        <v>17</v>
      </c>
      <c r="Q72" s="228"/>
      <c r="R72" s="228"/>
      <c r="S72" s="228"/>
      <c r="T72" s="228"/>
      <c r="U72" s="259"/>
    </row>
    <row r="73" spans="1:21" x14ac:dyDescent="0.2">
      <c r="A73" s="81">
        <v>1</v>
      </c>
      <c r="B73" s="81">
        <v>2</v>
      </c>
      <c r="C73" s="81">
        <v>3</v>
      </c>
      <c r="D73" s="81">
        <v>4</v>
      </c>
      <c r="E73" s="81">
        <v>5</v>
      </c>
      <c r="F73" s="81">
        <v>6</v>
      </c>
      <c r="G73" s="81">
        <v>7</v>
      </c>
      <c r="H73" s="81">
        <v>8</v>
      </c>
      <c r="I73" s="81">
        <v>9</v>
      </c>
      <c r="J73" s="81">
        <v>10</v>
      </c>
      <c r="K73" s="81">
        <v>11</v>
      </c>
      <c r="L73" s="81">
        <v>12</v>
      </c>
      <c r="M73" s="81">
        <v>13</v>
      </c>
      <c r="N73" s="81">
        <v>14</v>
      </c>
      <c r="O73" s="81">
        <v>15</v>
      </c>
      <c r="P73" s="81">
        <v>16</v>
      </c>
      <c r="Q73" s="81">
        <v>17</v>
      </c>
      <c r="R73" s="81">
        <v>18</v>
      </c>
      <c r="S73" s="81">
        <v>19</v>
      </c>
      <c r="T73" s="81">
        <v>20</v>
      </c>
      <c r="U73" s="81">
        <v>21</v>
      </c>
    </row>
    <row r="74" spans="1:21" ht="109.5" customHeight="1" x14ac:dyDescent="0.2">
      <c r="A74" s="182">
        <v>1</v>
      </c>
      <c r="B74" s="203" t="s">
        <v>228</v>
      </c>
      <c r="C74" s="203" t="s">
        <v>229</v>
      </c>
      <c r="D74" s="28" t="s">
        <v>492</v>
      </c>
      <c r="E74" s="171" t="s">
        <v>231</v>
      </c>
      <c r="F74" s="171">
        <v>796</v>
      </c>
      <c r="G74" s="172" t="s">
        <v>45</v>
      </c>
      <c r="H74" s="138">
        <v>108</v>
      </c>
      <c r="I74" s="29">
        <v>71131000000</v>
      </c>
      <c r="J74" s="23" t="s">
        <v>41</v>
      </c>
      <c r="K74" s="24">
        <v>940555.5</v>
      </c>
      <c r="L74" s="174" t="s">
        <v>238</v>
      </c>
      <c r="M74" s="174" t="s">
        <v>238</v>
      </c>
      <c r="N74" s="48" t="s">
        <v>39</v>
      </c>
      <c r="O74" s="171" t="s">
        <v>40</v>
      </c>
      <c r="P74" s="101" t="s">
        <v>40</v>
      </c>
      <c r="Q74" s="24"/>
      <c r="R74" s="182"/>
      <c r="S74" s="182"/>
      <c r="T74" s="182"/>
      <c r="U74" s="182"/>
    </row>
    <row r="75" spans="1:21" ht="119.25" customHeight="1" x14ac:dyDescent="0.2">
      <c r="A75" s="182">
        <v>2</v>
      </c>
      <c r="B75" s="175" t="s">
        <v>494</v>
      </c>
      <c r="C75" s="175" t="s">
        <v>495</v>
      </c>
      <c r="D75" s="28" t="s">
        <v>493</v>
      </c>
      <c r="E75" s="171" t="s">
        <v>231</v>
      </c>
      <c r="F75" s="171">
        <v>796</v>
      </c>
      <c r="G75" s="171" t="s">
        <v>36</v>
      </c>
      <c r="H75" s="138">
        <v>1</v>
      </c>
      <c r="I75" s="29">
        <v>71131000000</v>
      </c>
      <c r="J75" s="23" t="s">
        <v>41</v>
      </c>
      <c r="K75" s="24">
        <v>724118.6</v>
      </c>
      <c r="L75" s="174" t="s">
        <v>238</v>
      </c>
      <c r="M75" s="174" t="s">
        <v>238</v>
      </c>
      <c r="N75" s="48" t="s">
        <v>39</v>
      </c>
      <c r="O75" s="171" t="s">
        <v>40</v>
      </c>
      <c r="P75" s="101" t="s">
        <v>40</v>
      </c>
      <c r="Q75" s="24"/>
      <c r="R75" s="182"/>
      <c r="S75" s="182"/>
      <c r="T75" s="182"/>
      <c r="U75" s="182"/>
    </row>
    <row r="76" spans="1:21" ht="116.25" customHeight="1" x14ac:dyDescent="0.2">
      <c r="A76" s="182">
        <v>3</v>
      </c>
      <c r="B76" s="175" t="s">
        <v>228</v>
      </c>
      <c r="C76" s="175" t="s">
        <v>229</v>
      </c>
      <c r="D76" s="28" t="s">
        <v>496</v>
      </c>
      <c r="E76" s="171" t="s">
        <v>231</v>
      </c>
      <c r="F76" s="171">
        <v>796</v>
      </c>
      <c r="G76" s="172" t="s">
        <v>45</v>
      </c>
      <c r="H76" s="138">
        <v>15</v>
      </c>
      <c r="I76" s="29">
        <v>71131000000</v>
      </c>
      <c r="J76" s="23" t="s">
        <v>41</v>
      </c>
      <c r="K76" s="24">
        <v>692150</v>
      </c>
      <c r="L76" s="174" t="s">
        <v>238</v>
      </c>
      <c r="M76" s="174" t="s">
        <v>149</v>
      </c>
      <c r="N76" s="48" t="s">
        <v>39</v>
      </c>
      <c r="O76" s="171" t="s">
        <v>40</v>
      </c>
      <c r="P76" s="101" t="s">
        <v>40</v>
      </c>
      <c r="Q76" s="24"/>
      <c r="R76" s="182"/>
      <c r="S76" s="182"/>
      <c r="T76" s="182"/>
      <c r="U76" s="182"/>
    </row>
    <row r="77" spans="1:21" ht="116.25" customHeight="1" x14ac:dyDescent="0.2">
      <c r="A77" s="189">
        <v>4</v>
      </c>
      <c r="B77" s="175" t="s">
        <v>494</v>
      </c>
      <c r="C77" s="175" t="s">
        <v>495</v>
      </c>
      <c r="D77" s="28" t="s">
        <v>493</v>
      </c>
      <c r="E77" s="171" t="s">
        <v>231</v>
      </c>
      <c r="F77" s="171">
        <v>796</v>
      </c>
      <c r="G77" s="171" t="s">
        <v>36</v>
      </c>
      <c r="H77" s="138">
        <v>1</v>
      </c>
      <c r="I77" s="29">
        <v>71131000000</v>
      </c>
      <c r="J77" s="23" t="s">
        <v>41</v>
      </c>
      <c r="K77" s="173">
        <v>1257836.22</v>
      </c>
      <c r="L77" s="174" t="s">
        <v>238</v>
      </c>
      <c r="M77" s="174" t="s">
        <v>149</v>
      </c>
      <c r="N77" s="48" t="s">
        <v>39</v>
      </c>
      <c r="O77" s="171" t="s">
        <v>40</v>
      </c>
      <c r="P77" s="101" t="s">
        <v>40</v>
      </c>
      <c r="Q77" s="24"/>
      <c r="R77" s="189"/>
      <c r="S77" s="189"/>
      <c r="T77" s="189"/>
      <c r="U77" s="189"/>
    </row>
    <row r="78" spans="1:21" ht="116.25" customHeight="1" x14ac:dyDescent="0.2">
      <c r="A78" s="189">
        <v>5</v>
      </c>
      <c r="B78" s="175" t="s">
        <v>387</v>
      </c>
      <c r="C78" s="175" t="s">
        <v>606</v>
      </c>
      <c r="D78" s="28" t="s">
        <v>584</v>
      </c>
      <c r="E78" s="171" t="s">
        <v>231</v>
      </c>
      <c r="F78" s="171">
        <v>796</v>
      </c>
      <c r="G78" s="171" t="s">
        <v>36</v>
      </c>
      <c r="H78" s="138">
        <v>1</v>
      </c>
      <c r="I78" s="29">
        <v>71131000000</v>
      </c>
      <c r="J78" s="23" t="s">
        <v>41</v>
      </c>
      <c r="K78" s="173">
        <v>822333.43</v>
      </c>
      <c r="L78" s="174" t="s">
        <v>238</v>
      </c>
      <c r="M78" s="174" t="s">
        <v>149</v>
      </c>
      <c r="N78" s="48" t="s">
        <v>39</v>
      </c>
      <c r="O78" s="171" t="s">
        <v>40</v>
      </c>
      <c r="P78" s="101" t="s">
        <v>40</v>
      </c>
      <c r="Q78" s="24"/>
      <c r="R78" s="189"/>
      <c r="S78" s="189"/>
      <c r="T78" s="189"/>
      <c r="U78" s="189"/>
    </row>
    <row r="79" spans="1:21" ht="189" customHeight="1" x14ac:dyDescent="0.2">
      <c r="A79" s="189">
        <v>6</v>
      </c>
      <c r="B79" s="27" t="s">
        <v>461</v>
      </c>
      <c r="C79" s="27" t="s">
        <v>201</v>
      </c>
      <c r="D79" s="28" t="s">
        <v>578</v>
      </c>
      <c r="E79" s="31" t="s">
        <v>579</v>
      </c>
      <c r="F79" s="31">
        <v>839</v>
      </c>
      <c r="G79" s="25" t="s">
        <v>204</v>
      </c>
      <c r="H79" s="138">
        <v>6</v>
      </c>
      <c r="I79" s="71">
        <v>71100000000</v>
      </c>
      <c r="J79" s="72" t="s">
        <v>43</v>
      </c>
      <c r="K79" s="24">
        <v>775680</v>
      </c>
      <c r="L79" s="203" t="s">
        <v>238</v>
      </c>
      <c r="M79" s="203" t="s">
        <v>149</v>
      </c>
      <c r="N79" s="203" t="s">
        <v>39</v>
      </c>
      <c r="O79" s="203" t="s">
        <v>40</v>
      </c>
      <c r="P79" s="41" t="s">
        <v>40</v>
      </c>
      <c r="Q79" s="24"/>
      <c r="R79" s="189"/>
      <c r="S79" s="189"/>
      <c r="T79" s="189"/>
      <c r="U79" s="189"/>
    </row>
    <row r="80" spans="1:21" ht="21" customHeight="1" x14ac:dyDescent="0.2">
      <c r="A80" s="248" t="s">
        <v>169</v>
      </c>
      <c r="B80" s="243"/>
      <c r="C80" s="243"/>
      <c r="D80" s="243"/>
      <c r="E80" s="243"/>
      <c r="F80" s="243"/>
      <c r="G80" s="243"/>
      <c r="H80" s="243"/>
      <c r="I80" s="243"/>
      <c r="J80" s="244"/>
      <c r="K80" s="39">
        <f>SUM(K74:K79)</f>
        <v>5212673.75</v>
      </c>
      <c r="L80" s="268"/>
      <c r="M80" s="269"/>
      <c r="N80" s="269"/>
      <c r="O80" s="269"/>
      <c r="P80" s="269"/>
      <c r="Q80" s="269"/>
      <c r="R80" s="269"/>
      <c r="S80" s="269"/>
      <c r="T80" s="269"/>
      <c r="U80" s="270"/>
    </row>
  </sheetData>
  <autoFilter ref="A17:X61"/>
  <mergeCells count="104">
    <mergeCell ref="A18:U18"/>
    <mergeCell ref="A20:J20"/>
    <mergeCell ref="L20:P20"/>
    <mergeCell ref="R20:U20"/>
    <mergeCell ref="A38:U38"/>
    <mergeCell ref="A40:J40"/>
    <mergeCell ref="A44:U44"/>
    <mergeCell ref="A46:J46"/>
    <mergeCell ref="L40:P40"/>
    <mergeCell ref="R40:U40"/>
    <mergeCell ref="L46:P46"/>
    <mergeCell ref="R46:U46"/>
    <mergeCell ref="L31:P31"/>
    <mergeCell ref="R31:U31"/>
    <mergeCell ref="A32:U32"/>
    <mergeCell ref="A34:J34"/>
    <mergeCell ref="L34:P34"/>
    <mergeCell ref="R34:U34"/>
    <mergeCell ref="A35:U35"/>
    <mergeCell ref="A37:J37"/>
    <mergeCell ref="L37:P37"/>
    <mergeCell ref="R37:U37"/>
    <mergeCell ref="A41:U41"/>
    <mergeCell ref="A43:J43"/>
    <mergeCell ref="T14:T16"/>
    <mergeCell ref="A7:C7"/>
    <mergeCell ref="D7:E7"/>
    <mergeCell ref="K15:K16"/>
    <mergeCell ref="A6:C6"/>
    <mergeCell ref="D6:E6"/>
    <mergeCell ref="D15:D16"/>
    <mergeCell ref="E15:E16"/>
    <mergeCell ref="F2:I4"/>
    <mergeCell ref="L2:O4"/>
    <mergeCell ref="A8:C8"/>
    <mergeCell ref="D8:E8"/>
    <mergeCell ref="A9:C9"/>
    <mergeCell ref="D9:E9"/>
    <mergeCell ref="A10:C10"/>
    <mergeCell ref="D10:E10"/>
    <mergeCell ref="K71:K72"/>
    <mergeCell ref="L71:M71"/>
    <mergeCell ref="U14:U16"/>
    <mergeCell ref="F15:G15"/>
    <mergeCell ref="O14:O15"/>
    <mergeCell ref="P14:P15"/>
    <mergeCell ref="Q14:Q16"/>
    <mergeCell ref="R14:R16"/>
    <mergeCell ref="S14:S16"/>
    <mergeCell ref="I15:J15"/>
    <mergeCell ref="L15:M15"/>
    <mergeCell ref="N14:N16"/>
    <mergeCell ref="D14:M14"/>
    <mergeCell ref="H15:H16"/>
    <mergeCell ref="L61:P61"/>
    <mergeCell ref="A54:U54"/>
    <mergeCell ref="S70:S72"/>
    <mergeCell ref="Q70:Q72"/>
    <mergeCell ref="B70:B72"/>
    <mergeCell ref="C70:C72"/>
    <mergeCell ref="D70:M70"/>
    <mergeCell ref="N70:N72"/>
    <mergeCell ref="P70:P71"/>
    <mergeCell ref="O70:O71"/>
    <mergeCell ref="L80:U80"/>
    <mergeCell ref="R70:R72"/>
    <mergeCell ref="T70:T72"/>
    <mergeCell ref="U70:U72"/>
    <mergeCell ref="A11:C11"/>
    <mergeCell ref="D11:E11"/>
    <mergeCell ref="A12:C12"/>
    <mergeCell ref="D12:E12"/>
    <mergeCell ref="A14:A16"/>
    <mergeCell ref="B14:B16"/>
    <mergeCell ref="C14:C16"/>
    <mergeCell ref="A56:J56"/>
    <mergeCell ref="A61:J61"/>
    <mergeCell ref="A64:U65"/>
    <mergeCell ref="A67:U68"/>
    <mergeCell ref="A70:A72"/>
    <mergeCell ref="A80:J80"/>
    <mergeCell ref="D71:D72"/>
    <mergeCell ref="E71:E72"/>
    <mergeCell ref="F71:G71"/>
    <mergeCell ref="I71:J71"/>
    <mergeCell ref="H71:H72"/>
    <mergeCell ref="A21:U21"/>
    <mergeCell ref="A31:J31"/>
    <mergeCell ref="A57:U57"/>
    <mergeCell ref="A60:J60"/>
    <mergeCell ref="L56:P56"/>
    <mergeCell ref="R56:U56"/>
    <mergeCell ref="L60:P60"/>
    <mergeCell ref="R60:U60"/>
    <mergeCell ref="L43:P43"/>
    <mergeCell ref="R43:U43"/>
    <mergeCell ref="A47:U47"/>
    <mergeCell ref="A50:J50"/>
    <mergeCell ref="L50:P50"/>
    <mergeCell ref="R50:U50"/>
    <mergeCell ref="A51:U51"/>
    <mergeCell ref="A53:J53"/>
    <mergeCell ref="L53:P53"/>
    <mergeCell ref="R53:U53"/>
  </mergeCells>
  <hyperlinks>
    <hyperlink ref="D9" r:id="rId1"/>
  </hyperlinks>
  <pageMargins left="0.70866141732283472" right="0.70866141732283472" top="0.74803149606299213" bottom="0.74803149606299213" header="0.31496062992125984" footer="0.31496062992125984"/>
  <pageSetup paperSize="8" scale="59" fitToHeight="999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102"/>
  <sheetViews>
    <sheetView tabSelected="1" topLeftCell="A61" zoomScale="70" zoomScaleNormal="70" workbookViewId="0">
      <selection activeCell="A72" sqref="A72:U73"/>
    </sheetView>
  </sheetViews>
  <sheetFormatPr defaultRowHeight="12.75" x14ac:dyDescent="0.2"/>
  <cols>
    <col min="1" max="1" width="8" style="33" customWidth="1"/>
    <col min="2" max="2" width="11.7109375" style="33" customWidth="1"/>
    <col min="3" max="3" width="13.42578125" style="33" customWidth="1"/>
    <col min="4" max="4" width="28" style="33" customWidth="1"/>
    <col min="5" max="5" width="23.5703125" style="33" customWidth="1"/>
    <col min="6" max="6" width="8.140625" style="33" customWidth="1"/>
    <col min="7" max="7" width="8.5703125" style="33" customWidth="1"/>
    <col min="8" max="8" width="10.42578125" style="33" customWidth="1"/>
    <col min="9" max="9" width="14" style="33" customWidth="1"/>
    <col min="10" max="10" width="17.7109375" style="33" customWidth="1"/>
    <col min="11" max="11" width="24.42578125" style="33" customWidth="1"/>
    <col min="12" max="12" width="16.5703125" style="33" customWidth="1"/>
    <col min="13" max="13" width="16" style="33" customWidth="1"/>
    <col min="14" max="14" width="16.7109375" style="33" customWidth="1"/>
    <col min="15" max="15" width="18" style="33" customWidth="1"/>
    <col min="16" max="16" width="13.140625" style="33" customWidth="1"/>
    <col min="17" max="17" width="20.42578125" style="33" customWidth="1"/>
    <col min="18" max="18" width="14.85546875" style="33" customWidth="1"/>
    <col min="19" max="19" width="13.28515625" style="33" customWidth="1"/>
    <col min="20" max="20" width="14.5703125" style="33" customWidth="1"/>
    <col min="21" max="21" width="20" style="33" customWidth="1"/>
    <col min="22" max="22" width="13.7109375" style="40" hidden="1" customWidth="1"/>
    <col min="23" max="23" width="14.7109375" style="33" hidden="1" customWidth="1"/>
    <col min="24" max="24" width="14" style="33" hidden="1" customWidth="1"/>
    <col min="25" max="27" width="9.140625" style="33"/>
    <col min="28" max="28" width="10.28515625" style="33" bestFit="1" customWidth="1"/>
    <col min="29" max="16384" width="9.140625" style="33"/>
  </cols>
  <sheetData>
    <row r="2" spans="1:22" x14ac:dyDescent="0.2">
      <c r="F2" s="241" t="s">
        <v>162</v>
      </c>
      <c r="G2" s="241"/>
      <c r="H2" s="241"/>
      <c r="I2" s="241"/>
      <c r="L2" s="241"/>
      <c r="M2" s="241"/>
      <c r="N2" s="241"/>
      <c r="O2" s="241"/>
      <c r="V2" s="33"/>
    </row>
    <row r="3" spans="1:22" x14ac:dyDescent="0.2">
      <c r="F3" s="241"/>
      <c r="G3" s="241"/>
      <c r="H3" s="241"/>
      <c r="I3" s="241"/>
      <c r="L3" s="241"/>
      <c r="M3" s="241"/>
      <c r="N3" s="241"/>
      <c r="O3" s="241"/>
      <c r="V3" s="33"/>
    </row>
    <row r="4" spans="1:22" ht="19.5" customHeight="1" x14ac:dyDescent="0.2">
      <c r="F4" s="241"/>
      <c r="G4" s="241"/>
      <c r="H4" s="241"/>
      <c r="I4" s="241"/>
      <c r="L4" s="241"/>
      <c r="M4" s="241"/>
      <c r="N4" s="241"/>
      <c r="O4" s="241"/>
      <c r="V4" s="33"/>
    </row>
    <row r="6" spans="1:22" ht="42" customHeight="1" x14ac:dyDescent="0.2">
      <c r="A6" s="231" t="s">
        <v>25</v>
      </c>
      <c r="B6" s="210"/>
      <c r="C6" s="220"/>
      <c r="D6" s="231" t="s">
        <v>26</v>
      </c>
      <c r="E6" s="220"/>
      <c r="J6" s="33" t="s">
        <v>71</v>
      </c>
      <c r="L6" s="33" t="s">
        <v>51</v>
      </c>
      <c r="V6" s="33"/>
    </row>
    <row r="7" spans="1:22" ht="34.5" customHeight="1" x14ac:dyDescent="0.2">
      <c r="A7" s="231" t="s">
        <v>27</v>
      </c>
      <c r="B7" s="210"/>
      <c r="C7" s="220"/>
      <c r="D7" s="231" t="s">
        <v>28</v>
      </c>
      <c r="E7" s="220"/>
      <c r="M7" s="33" t="s">
        <v>51</v>
      </c>
      <c r="V7" s="33"/>
    </row>
    <row r="8" spans="1:22" x14ac:dyDescent="0.2">
      <c r="A8" s="231" t="s">
        <v>29</v>
      </c>
      <c r="B8" s="210"/>
      <c r="C8" s="220"/>
      <c r="D8" s="231" t="s">
        <v>30</v>
      </c>
      <c r="E8" s="220"/>
      <c r="M8" s="33" t="s">
        <v>71</v>
      </c>
      <c r="N8" s="33" t="s">
        <v>51</v>
      </c>
      <c r="V8" s="33"/>
    </row>
    <row r="9" spans="1:22" x14ac:dyDescent="0.2">
      <c r="A9" s="231" t="s">
        <v>31</v>
      </c>
      <c r="B9" s="210"/>
      <c r="C9" s="220"/>
      <c r="D9" s="247" t="s">
        <v>32</v>
      </c>
      <c r="E9" s="220"/>
      <c r="V9" s="33"/>
    </row>
    <row r="10" spans="1:22" x14ac:dyDescent="0.2">
      <c r="A10" s="231" t="s">
        <v>33</v>
      </c>
      <c r="B10" s="210"/>
      <c r="C10" s="220"/>
      <c r="D10" s="231">
        <v>8601029263</v>
      </c>
      <c r="E10" s="220"/>
      <c r="V10" s="33"/>
    </row>
    <row r="11" spans="1:22" x14ac:dyDescent="0.2">
      <c r="A11" s="231" t="s">
        <v>34</v>
      </c>
      <c r="B11" s="210"/>
      <c r="C11" s="220"/>
      <c r="D11" s="231">
        <v>860101001</v>
      </c>
      <c r="E11" s="220"/>
      <c r="V11" s="33"/>
    </row>
    <row r="12" spans="1:22" x14ac:dyDescent="0.2">
      <c r="A12" s="231" t="s">
        <v>35</v>
      </c>
      <c r="B12" s="210"/>
      <c r="C12" s="220"/>
      <c r="D12" s="234">
        <v>71131000000</v>
      </c>
      <c r="E12" s="220"/>
      <c r="V12" s="33"/>
    </row>
    <row r="14" spans="1:22" ht="12.75" customHeight="1" x14ac:dyDescent="0.2">
      <c r="A14" s="260" t="s">
        <v>0</v>
      </c>
      <c r="B14" s="257" t="s">
        <v>1</v>
      </c>
      <c r="C14" s="257" t="s">
        <v>2</v>
      </c>
      <c r="D14" s="231" t="s">
        <v>24</v>
      </c>
      <c r="E14" s="210"/>
      <c r="F14" s="210"/>
      <c r="G14" s="210"/>
      <c r="H14" s="210"/>
      <c r="I14" s="210"/>
      <c r="J14" s="210"/>
      <c r="K14" s="210"/>
      <c r="L14" s="210"/>
      <c r="M14" s="220"/>
      <c r="N14" s="257" t="s">
        <v>15</v>
      </c>
      <c r="O14" s="257" t="s">
        <v>16</v>
      </c>
      <c r="P14" s="257" t="s">
        <v>18</v>
      </c>
      <c r="Q14" s="226" t="s">
        <v>177</v>
      </c>
      <c r="R14" s="226" t="s">
        <v>20</v>
      </c>
      <c r="S14" s="226" t="s">
        <v>21</v>
      </c>
      <c r="T14" s="226" t="s">
        <v>508</v>
      </c>
      <c r="U14" s="257" t="s">
        <v>23</v>
      </c>
      <c r="V14" s="33"/>
    </row>
    <row r="15" spans="1:22" ht="73.5" customHeight="1" x14ac:dyDescent="0.2">
      <c r="A15" s="261"/>
      <c r="B15" s="258"/>
      <c r="C15" s="258"/>
      <c r="D15" s="257" t="s">
        <v>3</v>
      </c>
      <c r="E15" s="257" t="s">
        <v>4</v>
      </c>
      <c r="F15" s="231" t="s">
        <v>5</v>
      </c>
      <c r="G15" s="220"/>
      <c r="H15" s="260" t="s">
        <v>8</v>
      </c>
      <c r="I15" s="231" t="s">
        <v>9</v>
      </c>
      <c r="J15" s="220"/>
      <c r="K15" s="257" t="s">
        <v>11</v>
      </c>
      <c r="L15" s="231" t="s">
        <v>12</v>
      </c>
      <c r="M15" s="220"/>
      <c r="N15" s="258"/>
      <c r="O15" s="259"/>
      <c r="P15" s="259"/>
      <c r="Q15" s="227"/>
      <c r="R15" s="227"/>
      <c r="S15" s="227"/>
      <c r="T15" s="227"/>
      <c r="U15" s="258"/>
      <c r="V15" s="33"/>
    </row>
    <row r="16" spans="1:22" ht="84" customHeight="1" x14ac:dyDescent="0.2">
      <c r="A16" s="262"/>
      <c r="B16" s="259"/>
      <c r="C16" s="259"/>
      <c r="D16" s="263"/>
      <c r="E16" s="263"/>
      <c r="F16" s="20" t="s">
        <v>6</v>
      </c>
      <c r="G16" s="20" t="s">
        <v>7</v>
      </c>
      <c r="H16" s="225"/>
      <c r="I16" s="20" t="s">
        <v>10</v>
      </c>
      <c r="J16" s="20" t="s">
        <v>7</v>
      </c>
      <c r="K16" s="263"/>
      <c r="L16" s="193" t="s">
        <v>13</v>
      </c>
      <c r="M16" s="193" t="s">
        <v>14</v>
      </c>
      <c r="N16" s="259"/>
      <c r="O16" s="193" t="s">
        <v>17</v>
      </c>
      <c r="P16" s="193" t="s">
        <v>17</v>
      </c>
      <c r="Q16" s="228"/>
      <c r="R16" s="228"/>
      <c r="S16" s="228"/>
      <c r="T16" s="228"/>
      <c r="U16" s="259"/>
      <c r="V16" s="33"/>
    </row>
    <row r="17" spans="1:24" x14ac:dyDescent="0.2">
      <c r="A17" s="193">
        <v>1</v>
      </c>
      <c r="B17" s="193">
        <v>2</v>
      </c>
      <c r="C17" s="193">
        <v>3</v>
      </c>
      <c r="D17" s="193">
        <v>4</v>
      </c>
      <c r="E17" s="193">
        <v>5</v>
      </c>
      <c r="F17" s="193">
        <v>6</v>
      </c>
      <c r="G17" s="193">
        <v>7</v>
      </c>
      <c r="H17" s="193">
        <v>8</v>
      </c>
      <c r="I17" s="193">
        <v>9</v>
      </c>
      <c r="J17" s="193">
        <v>10</v>
      </c>
      <c r="K17" s="193">
        <v>11</v>
      </c>
      <c r="L17" s="193">
        <v>12</v>
      </c>
      <c r="M17" s="193">
        <v>13</v>
      </c>
      <c r="N17" s="193">
        <v>14</v>
      </c>
      <c r="O17" s="193">
        <v>15</v>
      </c>
      <c r="P17" s="193">
        <v>16</v>
      </c>
      <c r="Q17" s="193">
        <v>17</v>
      </c>
      <c r="R17" s="193">
        <v>18</v>
      </c>
      <c r="S17" s="193">
        <v>19</v>
      </c>
      <c r="T17" s="193">
        <v>20</v>
      </c>
      <c r="U17" s="193">
        <v>21</v>
      </c>
      <c r="W17" s="193"/>
      <c r="X17" s="193"/>
    </row>
    <row r="18" spans="1:24" ht="18" customHeight="1" x14ac:dyDescent="0.2">
      <c r="A18" s="249" t="s">
        <v>60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1"/>
      <c r="W18" s="193"/>
      <c r="X18" s="193"/>
    </row>
    <row r="19" spans="1:24" ht="46.5" customHeight="1" x14ac:dyDescent="0.2">
      <c r="A19" s="193">
        <v>128</v>
      </c>
      <c r="B19" s="3" t="s">
        <v>181</v>
      </c>
      <c r="C19" s="3" t="s">
        <v>182</v>
      </c>
      <c r="D19" s="11" t="s">
        <v>183</v>
      </c>
      <c r="E19" s="4" t="s">
        <v>184</v>
      </c>
      <c r="F19" s="31">
        <v>168</v>
      </c>
      <c r="G19" s="25" t="s">
        <v>179</v>
      </c>
      <c r="H19" s="26">
        <v>500</v>
      </c>
      <c r="I19" s="29">
        <v>71116660000</v>
      </c>
      <c r="J19" s="23" t="s">
        <v>642</v>
      </c>
      <c r="K19" s="14">
        <v>1016500</v>
      </c>
      <c r="L19" s="30" t="s">
        <v>149</v>
      </c>
      <c r="M19" s="30" t="s">
        <v>86</v>
      </c>
      <c r="N19" s="16" t="s">
        <v>643</v>
      </c>
      <c r="O19" s="204" t="s">
        <v>38</v>
      </c>
      <c r="P19" s="13" t="s">
        <v>38</v>
      </c>
      <c r="Q19" s="67">
        <v>766500</v>
      </c>
      <c r="R19" s="193"/>
      <c r="S19" s="193"/>
      <c r="T19" s="193"/>
      <c r="U19" s="193"/>
      <c r="V19" s="40" t="s">
        <v>129</v>
      </c>
      <c r="W19" s="193" t="s">
        <v>589</v>
      </c>
      <c r="X19" s="193" t="s">
        <v>286</v>
      </c>
    </row>
    <row r="20" spans="1:24" ht="56.25" customHeight="1" x14ac:dyDescent="0.2">
      <c r="A20" s="201">
        <v>129</v>
      </c>
      <c r="B20" s="27" t="s">
        <v>42</v>
      </c>
      <c r="C20" s="27" t="s">
        <v>188</v>
      </c>
      <c r="D20" s="28" t="s">
        <v>189</v>
      </c>
      <c r="E20" s="31" t="s">
        <v>190</v>
      </c>
      <c r="F20" s="31">
        <v>168</v>
      </c>
      <c r="G20" s="25" t="s">
        <v>179</v>
      </c>
      <c r="H20" s="26">
        <v>500</v>
      </c>
      <c r="I20" s="29">
        <v>71116000000</v>
      </c>
      <c r="J20" s="23" t="s">
        <v>644</v>
      </c>
      <c r="K20" s="24">
        <v>2392583.33</v>
      </c>
      <c r="L20" s="30" t="s">
        <v>149</v>
      </c>
      <c r="M20" s="30" t="s">
        <v>86</v>
      </c>
      <c r="N20" s="18" t="s">
        <v>39</v>
      </c>
      <c r="O20" s="37" t="s">
        <v>40</v>
      </c>
      <c r="P20" s="97" t="s">
        <v>40</v>
      </c>
      <c r="Q20" s="24">
        <v>2392583.33</v>
      </c>
      <c r="R20" s="201"/>
      <c r="S20" s="201"/>
      <c r="T20" s="201"/>
      <c r="U20" s="201"/>
      <c r="V20" s="40" t="s">
        <v>129</v>
      </c>
      <c r="W20" s="201" t="s">
        <v>589</v>
      </c>
      <c r="X20" s="201" t="s">
        <v>286</v>
      </c>
    </row>
    <row r="21" spans="1:24" ht="62.25" customHeight="1" x14ac:dyDescent="0.2">
      <c r="A21" s="193">
        <v>130</v>
      </c>
      <c r="B21" s="27" t="s">
        <v>42</v>
      </c>
      <c r="C21" s="27" t="s">
        <v>188</v>
      </c>
      <c r="D21" s="28" t="s">
        <v>189</v>
      </c>
      <c r="E21" s="31" t="s">
        <v>190</v>
      </c>
      <c r="F21" s="31">
        <v>168</v>
      </c>
      <c r="G21" s="25" t="s">
        <v>179</v>
      </c>
      <c r="H21" s="26">
        <v>410</v>
      </c>
      <c r="I21" s="29">
        <v>71100000000</v>
      </c>
      <c r="J21" s="23" t="s">
        <v>645</v>
      </c>
      <c r="K21" s="24">
        <v>3112000</v>
      </c>
      <c r="L21" s="30" t="s">
        <v>149</v>
      </c>
      <c r="M21" s="30" t="s">
        <v>86</v>
      </c>
      <c r="N21" s="18" t="s">
        <v>39</v>
      </c>
      <c r="O21" s="37" t="s">
        <v>40</v>
      </c>
      <c r="P21" s="97" t="s">
        <v>40</v>
      </c>
      <c r="Q21" s="24">
        <v>3112000</v>
      </c>
      <c r="R21" s="193"/>
      <c r="S21" s="193"/>
      <c r="T21" s="193"/>
      <c r="U21" s="193"/>
      <c r="V21" s="40" t="s">
        <v>129</v>
      </c>
      <c r="W21" s="193" t="s">
        <v>589</v>
      </c>
      <c r="X21" s="193" t="s">
        <v>286</v>
      </c>
    </row>
    <row r="22" spans="1:24" ht="22.5" customHeight="1" x14ac:dyDescent="0.2">
      <c r="A22" s="252" t="s">
        <v>61</v>
      </c>
      <c r="B22" s="218"/>
      <c r="C22" s="218"/>
      <c r="D22" s="218"/>
      <c r="E22" s="218"/>
      <c r="F22" s="218"/>
      <c r="G22" s="218"/>
      <c r="H22" s="218"/>
      <c r="I22" s="218"/>
      <c r="J22" s="219"/>
      <c r="K22" s="36">
        <f>SUM(K19:K21)</f>
        <v>6521083.3300000001</v>
      </c>
      <c r="L22" s="271"/>
      <c r="M22" s="210"/>
      <c r="N22" s="210"/>
      <c r="O22" s="210"/>
      <c r="P22" s="210"/>
      <c r="Q22" s="17">
        <f>SUM(Q19:Q21)</f>
        <v>6271083.3300000001</v>
      </c>
      <c r="R22" s="231"/>
      <c r="S22" s="210"/>
      <c r="T22" s="210"/>
      <c r="U22" s="220"/>
      <c r="W22" s="193"/>
      <c r="X22" s="193"/>
    </row>
    <row r="23" spans="1:24" ht="22.5" customHeight="1" x14ac:dyDescent="0.2">
      <c r="A23" s="249" t="s">
        <v>56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1"/>
      <c r="W23" s="193"/>
      <c r="X23" s="193"/>
    </row>
    <row r="24" spans="1:24" ht="96" customHeight="1" x14ac:dyDescent="0.2">
      <c r="A24" s="18">
        <v>131</v>
      </c>
      <c r="B24" s="28" t="s">
        <v>225</v>
      </c>
      <c r="C24" s="28" t="s">
        <v>226</v>
      </c>
      <c r="D24" s="28" t="s">
        <v>610</v>
      </c>
      <c r="E24" s="31" t="s">
        <v>231</v>
      </c>
      <c r="F24" s="31">
        <v>796</v>
      </c>
      <c r="G24" s="31" t="s">
        <v>588</v>
      </c>
      <c r="H24" s="29">
        <v>1</v>
      </c>
      <c r="I24" s="29">
        <v>71131000000</v>
      </c>
      <c r="J24" s="23" t="s">
        <v>41</v>
      </c>
      <c r="K24" s="24">
        <v>1244400</v>
      </c>
      <c r="L24" s="30" t="s">
        <v>149</v>
      </c>
      <c r="M24" s="30" t="s">
        <v>149</v>
      </c>
      <c r="N24" s="18" t="s">
        <v>39</v>
      </c>
      <c r="O24" s="31" t="s">
        <v>40</v>
      </c>
      <c r="P24" s="101" t="s">
        <v>40</v>
      </c>
      <c r="Q24" s="18"/>
      <c r="R24" s="18"/>
      <c r="S24" s="18"/>
      <c r="T24" s="18"/>
      <c r="U24" s="18"/>
      <c r="V24" s="40" t="s">
        <v>128</v>
      </c>
      <c r="W24" s="193" t="s">
        <v>589</v>
      </c>
      <c r="X24" s="193" t="s">
        <v>135</v>
      </c>
    </row>
    <row r="25" spans="1:24" ht="94.5" customHeight="1" x14ac:dyDescent="0.2">
      <c r="A25" s="18">
        <v>132</v>
      </c>
      <c r="B25" s="30" t="s">
        <v>228</v>
      </c>
      <c r="C25" s="30" t="s">
        <v>229</v>
      </c>
      <c r="D25" s="30" t="s">
        <v>611</v>
      </c>
      <c r="E25" s="30" t="s">
        <v>231</v>
      </c>
      <c r="F25" s="30">
        <v>876</v>
      </c>
      <c r="G25" s="30" t="s">
        <v>36</v>
      </c>
      <c r="H25" s="30">
        <v>1</v>
      </c>
      <c r="I25" s="29">
        <v>71131000000</v>
      </c>
      <c r="J25" s="30" t="s">
        <v>41</v>
      </c>
      <c r="K25" s="24">
        <v>2362284.2000000002</v>
      </c>
      <c r="L25" s="30" t="s">
        <v>149</v>
      </c>
      <c r="M25" s="30" t="s">
        <v>149</v>
      </c>
      <c r="N25" s="18" t="s">
        <v>39</v>
      </c>
      <c r="O25" s="31" t="s">
        <v>40</v>
      </c>
      <c r="P25" s="101" t="s">
        <v>40</v>
      </c>
      <c r="Q25" s="18"/>
      <c r="R25" s="18"/>
      <c r="S25" s="18"/>
      <c r="T25" s="18"/>
      <c r="U25" s="18"/>
      <c r="V25" s="40" t="s">
        <v>128</v>
      </c>
      <c r="W25" s="193" t="s">
        <v>589</v>
      </c>
      <c r="X25" s="193" t="s">
        <v>135</v>
      </c>
    </row>
    <row r="26" spans="1:24" ht="93.75" customHeight="1" x14ac:dyDescent="0.2">
      <c r="A26" s="18">
        <v>133</v>
      </c>
      <c r="B26" s="30" t="s">
        <v>228</v>
      </c>
      <c r="C26" s="30" t="s">
        <v>229</v>
      </c>
      <c r="D26" s="30" t="s">
        <v>612</v>
      </c>
      <c r="E26" s="31" t="s">
        <v>231</v>
      </c>
      <c r="F26" s="31">
        <v>876</v>
      </c>
      <c r="G26" s="31" t="s">
        <v>36</v>
      </c>
      <c r="H26" s="29">
        <v>1</v>
      </c>
      <c r="I26" s="29">
        <v>71119000000</v>
      </c>
      <c r="J26" s="23" t="s">
        <v>41</v>
      </c>
      <c r="K26" s="24">
        <v>186600.8</v>
      </c>
      <c r="L26" s="30" t="s">
        <v>149</v>
      </c>
      <c r="M26" s="30" t="s">
        <v>149</v>
      </c>
      <c r="N26" s="18" t="s">
        <v>39</v>
      </c>
      <c r="O26" s="31" t="s">
        <v>40</v>
      </c>
      <c r="P26" s="101" t="s">
        <v>40</v>
      </c>
      <c r="Q26" s="18"/>
      <c r="R26" s="18"/>
      <c r="S26" s="18"/>
      <c r="T26" s="18"/>
      <c r="U26" s="18"/>
      <c r="V26" s="40" t="s">
        <v>128</v>
      </c>
      <c r="W26" s="193" t="s">
        <v>589</v>
      </c>
      <c r="X26" s="193" t="s">
        <v>135</v>
      </c>
    </row>
    <row r="27" spans="1:24" ht="93.75" customHeight="1" x14ac:dyDescent="0.2">
      <c r="A27" s="18">
        <v>134</v>
      </c>
      <c r="B27" s="10" t="s">
        <v>228</v>
      </c>
      <c r="C27" s="10" t="s">
        <v>229</v>
      </c>
      <c r="D27" s="11" t="s">
        <v>410</v>
      </c>
      <c r="E27" s="109" t="s">
        <v>231</v>
      </c>
      <c r="F27" s="109">
        <v>796</v>
      </c>
      <c r="G27" s="109" t="s">
        <v>45</v>
      </c>
      <c r="H27" s="208">
        <v>91</v>
      </c>
      <c r="I27" s="113">
        <v>71131000000</v>
      </c>
      <c r="J27" s="87" t="s">
        <v>41</v>
      </c>
      <c r="K27" s="86">
        <v>1736190.34</v>
      </c>
      <c r="L27" s="30" t="s">
        <v>149</v>
      </c>
      <c r="M27" s="108" t="s">
        <v>86</v>
      </c>
      <c r="N27" s="115" t="s">
        <v>39</v>
      </c>
      <c r="O27" s="109" t="s">
        <v>40</v>
      </c>
      <c r="P27" s="129" t="s">
        <v>40</v>
      </c>
      <c r="Q27" s="86">
        <v>1736190.34</v>
      </c>
      <c r="R27" s="18"/>
      <c r="S27" s="18"/>
      <c r="T27" s="18"/>
      <c r="U27" s="18"/>
      <c r="V27" s="40" t="s">
        <v>128</v>
      </c>
      <c r="W27" s="206" t="s">
        <v>135</v>
      </c>
      <c r="X27" s="206" t="s">
        <v>286</v>
      </c>
    </row>
    <row r="28" spans="1:24" ht="93.75" customHeight="1" x14ac:dyDescent="0.2">
      <c r="A28" s="18">
        <v>135</v>
      </c>
      <c r="B28" s="10" t="s">
        <v>228</v>
      </c>
      <c r="C28" s="10" t="s">
        <v>229</v>
      </c>
      <c r="D28" s="11" t="s">
        <v>335</v>
      </c>
      <c r="E28" s="109" t="s">
        <v>231</v>
      </c>
      <c r="F28" s="109">
        <v>796</v>
      </c>
      <c r="G28" s="109" t="s">
        <v>45</v>
      </c>
      <c r="H28" s="208">
        <v>71</v>
      </c>
      <c r="I28" s="113">
        <v>71131000000</v>
      </c>
      <c r="J28" s="87" t="s">
        <v>41</v>
      </c>
      <c r="K28" s="86">
        <v>336808</v>
      </c>
      <c r="L28" s="30" t="s">
        <v>149</v>
      </c>
      <c r="M28" s="108" t="s">
        <v>86</v>
      </c>
      <c r="N28" s="115" t="s">
        <v>39</v>
      </c>
      <c r="O28" s="109" t="s">
        <v>40</v>
      </c>
      <c r="P28" s="129" t="s">
        <v>40</v>
      </c>
      <c r="Q28" s="86">
        <v>336808</v>
      </c>
      <c r="R28" s="18"/>
      <c r="S28" s="18"/>
      <c r="T28" s="18"/>
      <c r="U28" s="18"/>
      <c r="V28" s="40" t="s">
        <v>128</v>
      </c>
      <c r="W28" s="206" t="s">
        <v>135</v>
      </c>
      <c r="X28" s="206" t="s">
        <v>286</v>
      </c>
    </row>
    <row r="29" spans="1:24" ht="22.5" customHeight="1" x14ac:dyDescent="0.2">
      <c r="A29" s="252" t="s">
        <v>57</v>
      </c>
      <c r="B29" s="218"/>
      <c r="C29" s="218"/>
      <c r="D29" s="218"/>
      <c r="E29" s="218"/>
      <c r="F29" s="218"/>
      <c r="G29" s="218"/>
      <c r="H29" s="218"/>
      <c r="I29" s="218"/>
      <c r="J29" s="219"/>
      <c r="K29" s="22">
        <f>SUM(K24:K28)</f>
        <v>5866283.3399999999</v>
      </c>
      <c r="L29" s="271"/>
      <c r="M29" s="210"/>
      <c r="N29" s="210"/>
      <c r="O29" s="210"/>
      <c r="P29" s="210"/>
      <c r="Q29" s="21">
        <f>SUM(Q27:Q28)</f>
        <v>2072998.34</v>
      </c>
      <c r="R29" s="231"/>
      <c r="S29" s="210"/>
      <c r="T29" s="210"/>
      <c r="U29" s="220"/>
      <c r="W29" s="193"/>
      <c r="X29" s="193"/>
    </row>
    <row r="30" spans="1:24" ht="22.5" customHeight="1" x14ac:dyDescent="0.2">
      <c r="A30" s="249" t="s">
        <v>650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1"/>
      <c r="W30" s="206"/>
      <c r="X30" s="206"/>
    </row>
    <row r="31" spans="1:24" ht="99.75" customHeight="1" x14ac:dyDescent="0.2">
      <c r="A31" s="16">
        <v>136</v>
      </c>
      <c r="B31" s="10" t="s">
        <v>233</v>
      </c>
      <c r="C31" s="10" t="s">
        <v>652</v>
      </c>
      <c r="D31" s="11" t="s">
        <v>236</v>
      </c>
      <c r="E31" s="109" t="s">
        <v>231</v>
      </c>
      <c r="F31" s="109">
        <v>796</v>
      </c>
      <c r="G31" s="109" t="s">
        <v>45</v>
      </c>
      <c r="H31" s="113">
        <v>4</v>
      </c>
      <c r="I31" s="113">
        <v>71131000000</v>
      </c>
      <c r="J31" s="87" t="s">
        <v>41</v>
      </c>
      <c r="K31" s="86">
        <v>3632000</v>
      </c>
      <c r="L31" s="108" t="s">
        <v>149</v>
      </c>
      <c r="M31" s="9" t="s">
        <v>150</v>
      </c>
      <c r="N31" s="115" t="s">
        <v>39</v>
      </c>
      <c r="O31" s="109" t="s">
        <v>40</v>
      </c>
      <c r="P31" s="109" t="s">
        <v>38</v>
      </c>
      <c r="Q31" s="86">
        <v>3632000</v>
      </c>
      <c r="R31" s="206"/>
      <c r="S31" s="206"/>
      <c r="T31" s="206"/>
      <c r="U31" s="206"/>
      <c r="V31" s="40" t="s">
        <v>128</v>
      </c>
      <c r="W31" s="206" t="s">
        <v>135</v>
      </c>
      <c r="X31" s="206" t="s">
        <v>661</v>
      </c>
    </row>
    <row r="32" spans="1:24" ht="22.5" customHeight="1" x14ac:dyDescent="0.2">
      <c r="A32" s="252" t="s">
        <v>651</v>
      </c>
      <c r="B32" s="218"/>
      <c r="C32" s="218"/>
      <c r="D32" s="218"/>
      <c r="E32" s="218"/>
      <c r="F32" s="218"/>
      <c r="G32" s="218"/>
      <c r="H32" s="218"/>
      <c r="I32" s="218"/>
      <c r="J32" s="219"/>
      <c r="K32" s="22">
        <f>K31</f>
        <v>3632000</v>
      </c>
      <c r="L32" s="271"/>
      <c r="M32" s="210"/>
      <c r="N32" s="210"/>
      <c r="O32" s="210"/>
      <c r="P32" s="210"/>
      <c r="Q32" s="21">
        <f>Q31</f>
        <v>3632000</v>
      </c>
      <c r="R32" s="231"/>
      <c r="S32" s="210"/>
      <c r="T32" s="210"/>
      <c r="U32" s="220"/>
      <c r="W32" s="206"/>
      <c r="X32" s="206"/>
    </row>
    <row r="33" spans="1:24" ht="22.5" customHeight="1" x14ac:dyDescent="0.2">
      <c r="A33" s="249" t="s">
        <v>87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1"/>
      <c r="W33" s="193"/>
      <c r="X33" s="193"/>
    </row>
    <row r="34" spans="1:24" ht="57" customHeight="1" x14ac:dyDescent="0.2">
      <c r="A34" s="16">
        <v>137</v>
      </c>
      <c r="B34" s="195" t="s">
        <v>279</v>
      </c>
      <c r="C34" s="195" t="s">
        <v>362</v>
      </c>
      <c r="D34" s="28" t="s">
        <v>363</v>
      </c>
      <c r="E34" s="73" t="s">
        <v>280</v>
      </c>
      <c r="F34" s="73">
        <v>839</v>
      </c>
      <c r="G34" s="197" t="s">
        <v>204</v>
      </c>
      <c r="H34" s="196">
        <v>1</v>
      </c>
      <c r="I34" s="198">
        <v>71131000000</v>
      </c>
      <c r="J34" s="150" t="s">
        <v>41</v>
      </c>
      <c r="K34" s="199">
        <v>572818.32999999996</v>
      </c>
      <c r="L34" s="30" t="s">
        <v>149</v>
      </c>
      <c r="M34" s="174" t="s">
        <v>86</v>
      </c>
      <c r="N34" s="193" t="s">
        <v>39</v>
      </c>
      <c r="O34" s="193" t="s">
        <v>40</v>
      </c>
      <c r="P34" s="193" t="s">
        <v>38</v>
      </c>
      <c r="Q34" s="194">
        <v>572818.32999999996</v>
      </c>
      <c r="R34" s="193"/>
      <c r="S34" s="193"/>
      <c r="T34" s="193"/>
      <c r="U34" s="193"/>
      <c r="V34" s="40" t="s">
        <v>641</v>
      </c>
      <c r="W34" s="193" t="s">
        <v>589</v>
      </c>
      <c r="X34" s="193" t="s">
        <v>548</v>
      </c>
    </row>
    <row r="35" spans="1:24" ht="22.5" customHeight="1" x14ac:dyDescent="0.2">
      <c r="A35" s="252" t="s">
        <v>88</v>
      </c>
      <c r="B35" s="218"/>
      <c r="C35" s="218"/>
      <c r="D35" s="218"/>
      <c r="E35" s="218"/>
      <c r="F35" s="218"/>
      <c r="G35" s="218"/>
      <c r="H35" s="218"/>
      <c r="I35" s="218"/>
      <c r="J35" s="219"/>
      <c r="K35" s="22">
        <f>K34</f>
        <v>572818.32999999996</v>
      </c>
      <c r="L35" s="271"/>
      <c r="M35" s="210"/>
      <c r="N35" s="210"/>
      <c r="O35" s="210"/>
      <c r="P35" s="210"/>
      <c r="Q35" s="21">
        <f>Q34</f>
        <v>572818.32999999996</v>
      </c>
      <c r="R35" s="231"/>
      <c r="S35" s="210"/>
      <c r="T35" s="210"/>
      <c r="U35" s="220"/>
      <c r="W35" s="193"/>
      <c r="X35" s="193"/>
    </row>
    <row r="36" spans="1:24" ht="22.5" customHeight="1" x14ac:dyDescent="0.2">
      <c r="A36" s="249" t="s">
        <v>632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1"/>
      <c r="W36" s="193"/>
      <c r="X36" s="193"/>
    </row>
    <row r="37" spans="1:24" ht="105.75" customHeight="1" x14ac:dyDescent="0.2">
      <c r="A37" s="18">
        <v>138</v>
      </c>
      <c r="B37" s="178" t="s">
        <v>626</v>
      </c>
      <c r="C37" s="27" t="s">
        <v>627</v>
      </c>
      <c r="D37" s="185" t="s">
        <v>633</v>
      </c>
      <c r="E37" s="31" t="s">
        <v>417</v>
      </c>
      <c r="F37" s="31" t="s">
        <v>418</v>
      </c>
      <c r="G37" s="25" t="s">
        <v>209</v>
      </c>
      <c r="H37" s="179">
        <v>1</v>
      </c>
      <c r="I37" s="29">
        <v>71112000014</v>
      </c>
      <c r="J37" s="23" t="s">
        <v>389</v>
      </c>
      <c r="K37" s="24">
        <v>332000</v>
      </c>
      <c r="L37" s="30" t="s">
        <v>149</v>
      </c>
      <c r="M37" s="174" t="s">
        <v>86</v>
      </c>
      <c r="N37" s="23" t="s">
        <v>39</v>
      </c>
      <c r="O37" s="23" t="s">
        <v>40</v>
      </c>
      <c r="P37" s="31" t="s">
        <v>38</v>
      </c>
      <c r="Q37" s="194">
        <v>332000</v>
      </c>
      <c r="R37" s="18"/>
      <c r="S37" s="18"/>
      <c r="T37" s="18"/>
      <c r="U37" s="18"/>
      <c r="V37" s="40" t="s">
        <v>421</v>
      </c>
      <c r="W37" s="193" t="s">
        <v>589</v>
      </c>
      <c r="X37" s="193" t="s">
        <v>548</v>
      </c>
    </row>
    <row r="38" spans="1:24" ht="22.5" customHeight="1" x14ac:dyDescent="0.2">
      <c r="A38" s="252" t="s">
        <v>634</v>
      </c>
      <c r="B38" s="218"/>
      <c r="C38" s="218"/>
      <c r="D38" s="218"/>
      <c r="E38" s="218"/>
      <c r="F38" s="218"/>
      <c r="G38" s="218"/>
      <c r="H38" s="218"/>
      <c r="I38" s="218"/>
      <c r="J38" s="219"/>
      <c r="K38" s="36">
        <f>K37</f>
        <v>332000</v>
      </c>
      <c r="L38" s="271"/>
      <c r="M38" s="210"/>
      <c r="N38" s="210"/>
      <c r="O38" s="210"/>
      <c r="P38" s="210"/>
      <c r="Q38" s="21">
        <f>Q37</f>
        <v>332000</v>
      </c>
      <c r="R38" s="231"/>
      <c r="S38" s="210"/>
      <c r="T38" s="210"/>
      <c r="U38" s="220"/>
      <c r="W38" s="193"/>
      <c r="X38" s="193"/>
    </row>
    <row r="39" spans="1:24" ht="22.5" customHeight="1" x14ac:dyDescent="0.2">
      <c r="A39" s="249" t="s">
        <v>73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1"/>
      <c r="W39" s="193"/>
      <c r="X39" s="193"/>
    </row>
    <row r="40" spans="1:24" ht="57.75" customHeight="1" x14ac:dyDescent="0.2">
      <c r="A40" s="18">
        <v>139</v>
      </c>
      <c r="B40" s="195" t="s">
        <v>361</v>
      </c>
      <c r="C40" s="195" t="s">
        <v>639</v>
      </c>
      <c r="D40" s="28" t="s">
        <v>270</v>
      </c>
      <c r="E40" s="73" t="s">
        <v>272</v>
      </c>
      <c r="F40" s="196">
        <v>839</v>
      </c>
      <c r="G40" s="197" t="s">
        <v>204</v>
      </c>
      <c r="H40" s="196">
        <v>1</v>
      </c>
      <c r="I40" s="198">
        <v>71131000000</v>
      </c>
      <c r="J40" s="150" t="s">
        <v>317</v>
      </c>
      <c r="K40" s="17">
        <v>356776</v>
      </c>
      <c r="L40" s="30" t="s">
        <v>149</v>
      </c>
      <c r="M40" s="30" t="s">
        <v>149</v>
      </c>
      <c r="N40" s="193" t="s">
        <v>39</v>
      </c>
      <c r="O40" s="193" t="s">
        <v>40</v>
      </c>
      <c r="P40" s="193" t="s">
        <v>38</v>
      </c>
      <c r="Q40" s="17"/>
      <c r="R40" s="18"/>
      <c r="S40" s="18"/>
      <c r="T40" s="18"/>
      <c r="U40" s="18"/>
      <c r="V40" s="40" t="s">
        <v>641</v>
      </c>
      <c r="W40" s="193" t="s">
        <v>589</v>
      </c>
      <c r="X40" s="193" t="s">
        <v>135</v>
      </c>
    </row>
    <row r="41" spans="1:24" ht="72.75" customHeight="1" x14ac:dyDescent="0.2">
      <c r="A41" s="18">
        <v>140</v>
      </c>
      <c r="B41" s="195" t="s">
        <v>266</v>
      </c>
      <c r="C41" s="195" t="s">
        <v>640</v>
      </c>
      <c r="D41" s="28" t="s">
        <v>267</v>
      </c>
      <c r="E41" s="73" t="s">
        <v>268</v>
      </c>
      <c r="F41" s="196">
        <v>839</v>
      </c>
      <c r="G41" s="197" t="s">
        <v>204</v>
      </c>
      <c r="H41" s="196">
        <v>1</v>
      </c>
      <c r="I41" s="198">
        <v>71100000000</v>
      </c>
      <c r="J41" s="150" t="s">
        <v>43</v>
      </c>
      <c r="K41" s="199">
        <v>324000</v>
      </c>
      <c r="L41" s="30" t="s">
        <v>149</v>
      </c>
      <c r="M41" s="31" t="s">
        <v>151</v>
      </c>
      <c r="N41" s="193" t="s">
        <v>37</v>
      </c>
      <c r="O41" s="193" t="s">
        <v>38</v>
      </c>
      <c r="P41" s="193" t="s">
        <v>38</v>
      </c>
      <c r="Q41" s="199">
        <v>324000</v>
      </c>
      <c r="R41" s="18"/>
      <c r="S41" s="18"/>
      <c r="T41" s="18"/>
      <c r="U41" s="18"/>
      <c r="V41" s="40" t="s">
        <v>641</v>
      </c>
      <c r="W41" s="193" t="s">
        <v>135</v>
      </c>
      <c r="X41" s="200" t="s">
        <v>636</v>
      </c>
    </row>
    <row r="42" spans="1:24" ht="22.5" customHeight="1" x14ac:dyDescent="0.2">
      <c r="A42" s="252" t="s">
        <v>74</v>
      </c>
      <c r="B42" s="218"/>
      <c r="C42" s="218"/>
      <c r="D42" s="218"/>
      <c r="E42" s="218"/>
      <c r="F42" s="218"/>
      <c r="G42" s="218"/>
      <c r="H42" s="218"/>
      <c r="I42" s="218"/>
      <c r="J42" s="219"/>
      <c r="K42" s="36">
        <f>SUM(K40:K41)</f>
        <v>680776</v>
      </c>
      <c r="L42" s="271"/>
      <c r="M42" s="210"/>
      <c r="N42" s="210"/>
      <c r="O42" s="210"/>
      <c r="P42" s="210"/>
      <c r="Q42" s="21">
        <f>Q41</f>
        <v>324000</v>
      </c>
      <c r="R42" s="231"/>
      <c r="S42" s="210"/>
      <c r="T42" s="210"/>
      <c r="U42" s="220"/>
      <c r="W42" s="193"/>
      <c r="X42" s="193"/>
    </row>
    <row r="43" spans="1:24" ht="22.5" customHeight="1" x14ac:dyDescent="0.2">
      <c r="A43" s="249" t="s">
        <v>80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1"/>
      <c r="W43" s="193"/>
      <c r="X43" s="193"/>
    </row>
    <row r="44" spans="1:24" ht="50.25" customHeight="1" x14ac:dyDescent="0.2">
      <c r="A44" s="18">
        <v>141</v>
      </c>
      <c r="B44" s="27" t="s">
        <v>205</v>
      </c>
      <c r="C44" s="27" t="s">
        <v>635</v>
      </c>
      <c r="D44" s="42" t="s">
        <v>207</v>
      </c>
      <c r="E44" s="31" t="s">
        <v>208</v>
      </c>
      <c r="F44" s="31">
        <v>876</v>
      </c>
      <c r="G44" s="25" t="s">
        <v>209</v>
      </c>
      <c r="H44" s="26">
        <v>1</v>
      </c>
      <c r="I44" s="29">
        <v>71112000000</v>
      </c>
      <c r="J44" s="23" t="s">
        <v>210</v>
      </c>
      <c r="K44" s="24">
        <v>402740</v>
      </c>
      <c r="L44" s="30" t="s">
        <v>149</v>
      </c>
      <c r="M44" s="31" t="s">
        <v>151</v>
      </c>
      <c r="N44" s="18" t="s">
        <v>37</v>
      </c>
      <c r="O44" s="193" t="s">
        <v>38</v>
      </c>
      <c r="P44" s="18" t="s">
        <v>38</v>
      </c>
      <c r="Q44" s="21">
        <v>402740</v>
      </c>
      <c r="R44" s="18"/>
      <c r="S44" s="18"/>
      <c r="T44" s="18"/>
      <c r="U44" s="18"/>
      <c r="V44" s="40" t="s">
        <v>130</v>
      </c>
      <c r="W44" s="193" t="s">
        <v>135</v>
      </c>
      <c r="X44" s="193" t="s">
        <v>636</v>
      </c>
    </row>
    <row r="45" spans="1:24" ht="70.5" customHeight="1" x14ac:dyDescent="0.2">
      <c r="A45" s="18">
        <v>142</v>
      </c>
      <c r="B45" s="27" t="s">
        <v>205</v>
      </c>
      <c r="C45" s="27" t="s">
        <v>635</v>
      </c>
      <c r="D45" s="28" t="s">
        <v>637</v>
      </c>
      <c r="E45" s="31" t="s">
        <v>208</v>
      </c>
      <c r="F45" s="31">
        <v>876</v>
      </c>
      <c r="G45" s="25" t="s">
        <v>209</v>
      </c>
      <c r="H45" s="26">
        <v>1</v>
      </c>
      <c r="I45" s="29">
        <v>71129000000</v>
      </c>
      <c r="J45" s="23" t="s">
        <v>212</v>
      </c>
      <c r="K45" s="24">
        <v>386714.67</v>
      </c>
      <c r="L45" s="30" t="s">
        <v>149</v>
      </c>
      <c r="M45" s="31" t="s">
        <v>151</v>
      </c>
      <c r="N45" s="18" t="s">
        <v>39</v>
      </c>
      <c r="O45" s="193" t="s">
        <v>187</v>
      </c>
      <c r="P45" s="18" t="s">
        <v>38</v>
      </c>
      <c r="Q45" s="21">
        <v>386714.67</v>
      </c>
      <c r="R45" s="18"/>
      <c r="S45" s="18"/>
      <c r="T45" s="18"/>
      <c r="U45" s="18"/>
      <c r="V45" s="40" t="s">
        <v>130</v>
      </c>
      <c r="W45" s="193" t="s">
        <v>309</v>
      </c>
      <c r="X45" s="193" t="s">
        <v>636</v>
      </c>
    </row>
    <row r="46" spans="1:24" ht="22.5" customHeight="1" x14ac:dyDescent="0.2">
      <c r="A46" s="252" t="s">
        <v>638</v>
      </c>
      <c r="B46" s="218"/>
      <c r="C46" s="218"/>
      <c r="D46" s="218"/>
      <c r="E46" s="218"/>
      <c r="F46" s="218"/>
      <c r="G46" s="218"/>
      <c r="H46" s="218"/>
      <c r="I46" s="218"/>
      <c r="J46" s="219"/>
      <c r="K46" s="36">
        <f>SUM(K44:K45)</f>
        <v>789454.66999999993</v>
      </c>
      <c r="L46" s="271"/>
      <c r="M46" s="210"/>
      <c r="N46" s="210"/>
      <c r="O46" s="210"/>
      <c r="P46" s="210"/>
      <c r="Q46" s="21">
        <f>SUM(Q44:Q45)</f>
        <v>789454.66999999993</v>
      </c>
      <c r="R46" s="231"/>
      <c r="S46" s="210"/>
      <c r="T46" s="210"/>
      <c r="U46" s="220"/>
      <c r="W46" s="193"/>
      <c r="X46" s="193"/>
    </row>
    <row r="47" spans="1:24" ht="22.5" customHeight="1" x14ac:dyDescent="0.2">
      <c r="A47" s="249" t="s">
        <v>93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1"/>
      <c r="W47" s="193"/>
      <c r="X47" s="193"/>
    </row>
    <row r="48" spans="1:24" ht="63" customHeight="1" x14ac:dyDescent="0.2">
      <c r="A48" s="18">
        <v>143</v>
      </c>
      <c r="B48" s="195" t="s">
        <v>266</v>
      </c>
      <c r="C48" s="195" t="s">
        <v>640</v>
      </c>
      <c r="D48" s="28" t="s">
        <v>273</v>
      </c>
      <c r="E48" s="73" t="s">
        <v>274</v>
      </c>
      <c r="F48" s="196">
        <v>839</v>
      </c>
      <c r="G48" s="197" t="s">
        <v>204</v>
      </c>
      <c r="H48" s="196">
        <v>1</v>
      </c>
      <c r="I48" s="198">
        <v>71131000000</v>
      </c>
      <c r="J48" s="150" t="s">
        <v>317</v>
      </c>
      <c r="K48" s="199">
        <v>491760</v>
      </c>
      <c r="L48" s="30" t="s">
        <v>149</v>
      </c>
      <c r="M48" s="31" t="s">
        <v>151</v>
      </c>
      <c r="N48" s="193" t="s">
        <v>39</v>
      </c>
      <c r="O48" s="193" t="s">
        <v>40</v>
      </c>
      <c r="P48" s="193" t="s">
        <v>38</v>
      </c>
      <c r="Q48" s="199">
        <v>491760</v>
      </c>
      <c r="R48" s="18"/>
      <c r="S48" s="18"/>
      <c r="T48" s="18"/>
      <c r="U48" s="18"/>
      <c r="V48" s="40" t="s">
        <v>641</v>
      </c>
      <c r="W48" s="193" t="s">
        <v>309</v>
      </c>
      <c r="X48" s="193" t="s">
        <v>636</v>
      </c>
    </row>
    <row r="49" spans="1:29" ht="22.5" customHeight="1" x14ac:dyDescent="0.2">
      <c r="A49" s="252" t="s">
        <v>94</v>
      </c>
      <c r="B49" s="218"/>
      <c r="C49" s="218"/>
      <c r="D49" s="218"/>
      <c r="E49" s="218"/>
      <c r="F49" s="218"/>
      <c r="G49" s="218"/>
      <c r="H49" s="218"/>
      <c r="I49" s="218"/>
      <c r="J49" s="219"/>
      <c r="K49" s="22">
        <f>K48</f>
        <v>491760</v>
      </c>
      <c r="L49" s="271"/>
      <c r="M49" s="210"/>
      <c r="N49" s="210"/>
      <c r="O49" s="210"/>
      <c r="P49" s="210"/>
      <c r="Q49" s="21">
        <f>Q48</f>
        <v>491760</v>
      </c>
      <c r="R49" s="231"/>
      <c r="S49" s="210"/>
      <c r="T49" s="210"/>
      <c r="U49" s="220"/>
      <c r="W49" s="193"/>
      <c r="X49" s="193"/>
    </row>
    <row r="50" spans="1:29" ht="22.5" customHeight="1" x14ac:dyDescent="0.2">
      <c r="A50" s="249" t="s">
        <v>95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1"/>
      <c r="W50" s="193"/>
      <c r="X50" s="193"/>
    </row>
    <row r="51" spans="1:29" ht="80.25" customHeight="1" x14ac:dyDescent="0.2">
      <c r="A51" s="115">
        <v>144</v>
      </c>
      <c r="B51" s="195" t="s">
        <v>266</v>
      </c>
      <c r="C51" s="195" t="s">
        <v>640</v>
      </c>
      <c r="D51" s="28" t="s">
        <v>277</v>
      </c>
      <c r="E51" s="73" t="s">
        <v>278</v>
      </c>
      <c r="F51" s="196">
        <v>839</v>
      </c>
      <c r="G51" s="197" t="s">
        <v>204</v>
      </c>
      <c r="H51" s="196">
        <v>1</v>
      </c>
      <c r="I51" s="198">
        <v>71100000000</v>
      </c>
      <c r="J51" s="150" t="s">
        <v>43</v>
      </c>
      <c r="K51" s="199">
        <v>544200</v>
      </c>
      <c r="L51" s="31" t="s">
        <v>149</v>
      </c>
      <c r="M51" s="31" t="s">
        <v>151</v>
      </c>
      <c r="N51" s="193" t="s">
        <v>37</v>
      </c>
      <c r="O51" s="193" t="s">
        <v>38</v>
      </c>
      <c r="P51" s="193" t="s">
        <v>38</v>
      </c>
      <c r="Q51" s="199">
        <v>544200</v>
      </c>
      <c r="R51" s="193"/>
      <c r="S51" s="193"/>
      <c r="T51" s="193"/>
      <c r="U51" s="193"/>
      <c r="V51" s="40" t="s">
        <v>641</v>
      </c>
      <c r="W51" s="193" t="s">
        <v>135</v>
      </c>
      <c r="X51" s="193" t="s">
        <v>636</v>
      </c>
    </row>
    <row r="52" spans="1:29" ht="22.5" customHeight="1" x14ac:dyDescent="0.2">
      <c r="A52" s="252" t="s">
        <v>96</v>
      </c>
      <c r="B52" s="218"/>
      <c r="C52" s="218"/>
      <c r="D52" s="218"/>
      <c r="E52" s="218"/>
      <c r="F52" s="218"/>
      <c r="G52" s="218"/>
      <c r="H52" s="218"/>
      <c r="I52" s="218"/>
      <c r="J52" s="219"/>
      <c r="K52" s="36">
        <f>K51</f>
        <v>544200</v>
      </c>
      <c r="L52" s="271"/>
      <c r="M52" s="210"/>
      <c r="N52" s="210"/>
      <c r="O52" s="210"/>
      <c r="P52" s="210"/>
      <c r="Q52" s="17">
        <f>Q51</f>
        <v>544200</v>
      </c>
      <c r="R52" s="231"/>
      <c r="S52" s="210"/>
      <c r="T52" s="210"/>
      <c r="U52" s="220"/>
      <c r="W52" s="193"/>
      <c r="X52" s="193"/>
    </row>
    <row r="53" spans="1:29" ht="19.5" customHeight="1" x14ac:dyDescent="0.2">
      <c r="A53" s="249" t="s">
        <v>69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1"/>
      <c r="W53" s="193"/>
      <c r="X53" s="193"/>
    </row>
    <row r="54" spans="1:29" ht="52.5" customHeight="1" x14ac:dyDescent="0.2">
      <c r="A54" s="18">
        <v>145</v>
      </c>
      <c r="B54" s="31" t="s">
        <v>319</v>
      </c>
      <c r="C54" s="31" t="s">
        <v>320</v>
      </c>
      <c r="D54" s="28" t="s">
        <v>321</v>
      </c>
      <c r="E54" s="31" t="s">
        <v>322</v>
      </c>
      <c r="F54" s="31">
        <v>876</v>
      </c>
      <c r="G54" s="25" t="s">
        <v>36</v>
      </c>
      <c r="H54" s="26">
        <v>1</v>
      </c>
      <c r="I54" s="29">
        <v>71131000000</v>
      </c>
      <c r="J54" s="23" t="s">
        <v>41</v>
      </c>
      <c r="K54" s="24">
        <v>297750</v>
      </c>
      <c r="L54" s="31" t="s">
        <v>149</v>
      </c>
      <c r="M54" s="31" t="s">
        <v>149</v>
      </c>
      <c r="N54" s="193" t="s">
        <v>37</v>
      </c>
      <c r="O54" s="193" t="s">
        <v>38</v>
      </c>
      <c r="P54" s="193" t="s">
        <v>38</v>
      </c>
      <c r="Q54" s="17"/>
      <c r="R54" s="193"/>
      <c r="S54" s="193"/>
      <c r="T54" s="193"/>
      <c r="U54" s="18"/>
      <c r="V54" s="40" t="s">
        <v>318</v>
      </c>
      <c r="W54" s="193" t="s">
        <v>135</v>
      </c>
      <c r="X54" s="193" t="s">
        <v>135</v>
      </c>
      <c r="AB54" s="91"/>
      <c r="AC54" s="91"/>
    </row>
    <row r="55" spans="1:29" ht="20.25" customHeight="1" x14ac:dyDescent="0.2">
      <c r="A55" s="252" t="s">
        <v>70</v>
      </c>
      <c r="B55" s="218"/>
      <c r="C55" s="218"/>
      <c r="D55" s="218"/>
      <c r="E55" s="218"/>
      <c r="F55" s="218"/>
      <c r="G55" s="218"/>
      <c r="H55" s="218"/>
      <c r="I55" s="218"/>
      <c r="J55" s="219"/>
      <c r="K55" s="36">
        <f>K54</f>
        <v>297750</v>
      </c>
      <c r="L55" s="271"/>
      <c r="M55" s="210"/>
      <c r="N55" s="210"/>
      <c r="O55" s="210"/>
      <c r="P55" s="210"/>
      <c r="Q55" s="193"/>
      <c r="R55" s="231"/>
      <c r="S55" s="210"/>
      <c r="T55" s="210"/>
      <c r="U55" s="220"/>
      <c r="W55" s="52"/>
      <c r="X55" s="52"/>
      <c r="AB55" s="91"/>
      <c r="AC55" s="91"/>
    </row>
    <row r="56" spans="1:29" ht="20.25" customHeight="1" x14ac:dyDescent="0.2">
      <c r="A56" s="249" t="s">
        <v>386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1"/>
      <c r="W56" s="52"/>
      <c r="X56" s="52"/>
      <c r="AB56" s="91"/>
      <c r="AC56" s="91"/>
    </row>
    <row r="57" spans="1:29" ht="93" customHeight="1" x14ac:dyDescent="0.2">
      <c r="A57" s="16">
        <v>146</v>
      </c>
      <c r="B57" s="28" t="s">
        <v>228</v>
      </c>
      <c r="C57" s="28" t="s">
        <v>229</v>
      </c>
      <c r="D57" s="28" t="s">
        <v>613</v>
      </c>
      <c r="E57" s="28" t="s">
        <v>231</v>
      </c>
      <c r="F57" s="28">
        <v>876</v>
      </c>
      <c r="G57" s="28" t="s">
        <v>36</v>
      </c>
      <c r="H57" s="28">
        <v>1</v>
      </c>
      <c r="I57" s="29">
        <v>71131000000</v>
      </c>
      <c r="J57" s="23" t="s">
        <v>41</v>
      </c>
      <c r="K57" s="24">
        <v>611946.5</v>
      </c>
      <c r="L57" s="31" t="s">
        <v>149</v>
      </c>
      <c r="M57" s="31" t="s">
        <v>149</v>
      </c>
      <c r="N57" s="18" t="s">
        <v>39</v>
      </c>
      <c r="O57" s="31" t="s">
        <v>40</v>
      </c>
      <c r="P57" s="101" t="s">
        <v>40</v>
      </c>
      <c r="Q57" s="21"/>
      <c r="R57" s="18" t="s">
        <v>607</v>
      </c>
      <c r="S57" s="193"/>
      <c r="T57" s="193"/>
      <c r="U57" s="193"/>
      <c r="V57" s="40" t="s">
        <v>128</v>
      </c>
      <c r="W57" s="193" t="s">
        <v>589</v>
      </c>
      <c r="X57" s="193" t="s">
        <v>135</v>
      </c>
      <c r="AB57" s="91"/>
      <c r="AC57" s="91"/>
    </row>
    <row r="58" spans="1:29" ht="99.75" customHeight="1" x14ac:dyDescent="0.2">
      <c r="A58" s="16">
        <v>147</v>
      </c>
      <c r="B58" s="28" t="s">
        <v>387</v>
      </c>
      <c r="C58" s="28" t="s">
        <v>603</v>
      </c>
      <c r="D58" s="28" t="s">
        <v>388</v>
      </c>
      <c r="E58" s="28" t="s">
        <v>223</v>
      </c>
      <c r="F58" s="28">
        <v>796</v>
      </c>
      <c r="G58" s="28" t="s">
        <v>45</v>
      </c>
      <c r="H58" s="28">
        <v>3</v>
      </c>
      <c r="I58" s="29">
        <v>71131000000</v>
      </c>
      <c r="J58" s="23" t="s">
        <v>41</v>
      </c>
      <c r="K58" s="173">
        <v>3251000</v>
      </c>
      <c r="L58" s="31" t="s">
        <v>149</v>
      </c>
      <c r="M58" s="174" t="s">
        <v>86</v>
      </c>
      <c r="N58" s="48" t="s">
        <v>39</v>
      </c>
      <c r="O58" s="171" t="s">
        <v>40</v>
      </c>
      <c r="P58" s="171" t="s">
        <v>38</v>
      </c>
      <c r="Q58" s="192">
        <f>K58</f>
        <v>3251000</v>
      </c>
      <c r="R58" s="48" t="s">
        <v>614</v>
      </c>
      <c r="S58" s="193"/>
      <c r="T58" s="193"/>
      <c r="U58" s="193"/>
      <c r="V58" s="40" t="s">
        <v>128</v>
      </c>
      <c r="W58" s="193" t="s">
        <v>589</v>
      </c>
      <c r="X58" s="193" t="s">
        <v>305</v>
      </c>
      <c r="AB58" s="91"/>
      <c r="AC58" s="91"/>
    </row>
    <row r="59" spans="1:29" s="34" customFormat="1" ht="45" customHeight="1" x14ac:dyDescent="0.2">
      <c r="A59" s="16">
        <v>148</v>
      </c>
      <c r="B59" s="27" t="s">
        <v>615</v>
      </c>
      <c r="C59" s="27" t="s">
        <v>616</v>
      </c>
      <c r="D59" s="28" t="s">
        <v>617</v>
      </c>
      <c r="E59" s="31" t="s">
        <v>618</v>
      </c>
      <c r="F59" s="28">
        <v>796</v>
      </c>
      <c r="G59" s="28" t="s">
        <v>45</v>
      </c>
      <c r="H59" s="26">
        <v>1</v>
      </c>
      <c r="I59" s="29">
        <v>71131000000</v>
      </c>
      <c r="J59" s="23" t="s">
        <v>619</v>
      </c>
      <c r="K59" s="24">
        <v>397560</v>
      </c>
      <c r="L59" s="31" t="s">
        <v>149</v>
      </c>
      <c r="M59" s="30" t="s">
        <v>86</v>
      </c>
      <c r="N59" s="18" t="s">
        <v>39</v>
      </c>
      <c r="O59" s="31" t="s">
        <v>40</v>
      </c>
      <c r="P59" s="31" t="s">
        <v>38</v>
      </c>
      <c r="Q59" s="67">
        <v>397560</v>
      </c>
      <c r="R59" s="61" t="s">
        <v>620</v>
      </c>
      <c r="S59" s="18"/>
      <c r="T59" s="18"/>
      <c r="U59" s="18"/>
      <c r="V59" s="42" t="s">
        <v>157</v>
      </c>
      <c r="W59" s="18" t="s">
        <v>589</v>
      </c>
      <c r="X59" s="18" t="s">
        <v>305</v>
      </c>
      <c r="AB59" s="205"/>
      <c r="AC59" s="205"/>
    </row>
    <row r="60" spans="1:29" ht="87" customHeight="1" x14ac:dyDescent="0.2">
      <c r="A60" s="16">
        <v>149</v>
      </c>
      <c r="B60" s="27" t="s">
        <v>246</v>
      </c>
      <c r="C60" s="27" t="s">
        <v>405</v>
      </c>
      <c r="D60" s="28" t="s">
        <v>649</v>
      </c>
      <c r="E60" s="28" t="s">
        <v>407</v>
      </c>
      <c r="F60" s="31">
        <v>796</v>
      </c>
      <c r="G60" s="25" t="s">
        <v>249</v>
      </c>
      <c r="H60" s="26">
        <v>112</v>
      </c>
      <c r="I60" s="29">
        <v>71131000000</v>
      </c>
      <c r="J60" s="23" t="s">
        <v>41</v>
      </c>
      <c r="K60" s="24">
        <v>1969062.56</v>
      </c>
      <c r="L60" s="31" t="s">
        <v>149</v>
      </c>
      <c r="M60" s="174" t="s">
        <v>86</v>
      </c>
      <c r="N60" s="18" t="s">
        <v>39</v>
      </c>
      <c r="O60" s="193" t="s">
        <v>40</v>
      </c>
      <c r="P60" s="171" t="s">
        <v>38</v>
      </c>
      <c r="Q60" s="24">
        <v>1969062.56</v>
      </c>
      <c r="R60" s="193" t="s">
        <v>621</v>
      </c>
      <c r="S60" s="193"/>
      <c r="T60" s="193"/>
      <c r="U60" s="193"/>
      <c r="V60" s="40" t="s">
        <v>404</v>
      </c>
      <c r="W60" s="193" t="s">
        <v>589</v>
      </c>
      <c r="X60" s="193" t="s">
        <v>286</v>
      </c>
      <c r="AB60" s="91"/>
      <c r="AC60" s="91"/>
    </row>
    <row r="61" spans="1:29" ht="51" customHeight="1" x14ac:dyDescent="0.2">
      <c r="A61" s="16">
        <v>150</v>
      </c>
      <c r="B61" s="27" t="s">
        <v>478</v>
      </c>
      <c r="C61" s="27" t="s">
        <v>479</v>
      </c>
      <c r="D61" s="185" t="s">
        <v>480</v>
      </c>
      <c r="E61" s="18" t="s">
        <v>481</v>
      </c>
      <c r="F61" s="31">
        <v>796</v>
      </c>
      <c r="G61" s="18" t="s">
        <v>482</v>
      </c>
      <c r="H61" s="27" t="s">
        <v>622</v>
      </c>
      <c r="I61" s="29">
        <v>71100000000</v>
      </c>
      <c r="J61" s="23" t="s">
        <v>43</v>
      </c>
      <c r="K61" s="24">
        <v>1616006.66</v>
      </c>
      <c r="L61" s="31" t="s">
        <v>149</v>
      </c>
      <c r="M61" s="174" t="s">
        <v>86</v>
      </c>
      <c r="N61" s="31" t="s">
        <v>44</v>
      </c>
      <c r="O61" s="31" t="s">
        <v>40</v>
      </c>
      <c r="P61" s="101" t="s">
        <v>40</v>
      </c>
      <c r="Q61" s="24">
        <v>637633.32999999996</v>
      </c>
      <c r="R61" s="27" t="s">
        <v>628</v>
      </c>
      <c r="S61" s="193"/>
      <c r="T61" s="193"/>
      <c r="U61" s="193"/>
      <c r="V61" s="40" t="s">
        <v>421</v>
      </c>
      <c r="W61" s="193" t="s">
        <v>589</v>
      </c>
      <c r="X61" s="193" t="s">
        <v>305</v>
      </c>
      <c r="AB61" s="91"/>
      <c r="AC61" s="91"/>
    </row>
    <row r="62" spans="1:29" ht="56.25" customHeight="1" x14ac:dyDescent="0.2">
      <c r="A62" s="16">
        <v>151</v>
      </c>
      <c r="B62" s="27" t="s">
        <v>623</v>
      </c>
      <c r="C62" s="27" t="s">
        <v>624</v>
      </c>
      <c r="D62" s="185" t="s">
        <v>631</v>
      </c>
      <c r="E62" s="18" t="s">
        <v>481</v>
      </c>
      <c r="F62" s="31">
        <v>796</v>
      </c>
      <c r="G62" s="18" t="s">
        <v>482</v>
      </c>
      <c r="H62" s="27" t="s">
        <v>646</v>
      </c>
      <c r="I62" s="29">
        <v>71100000000</v>
      </c>
      <c r="J62" s="23" t="s">
        <v>43</v>
      </c>
      <c r="K62" s="24">
        <v>11444000.02</v>
      </c>
      <c r="L62" s="31" t="s">
        <v>149</v>
      </c>
      <c r="M62" s="174" t="s">
        <v>86</v>
      </c>
      <c r="N62" s="23" t="s">
        <v>39</v>
      </c>
      <c r="O62" s="23" t="s">
        <v>40</v>
      </c>
      <c r="P62" s="31" t="s">
        <v>38</v>
      </c>
      <c r="Q62" s="24">
        <v>6298247.8700000001</v>
      </c>
      <c r="R62" s="27" t="s">
        <v>629</v>
      </c>
      <c r="S62" s="193"/>
      <c r="T62" s="193"/>
      <c r="U62" s="193"/>
      <c r="V62" s="40" t="s">
        <v>421</v>
      </c>
      <c r="W62" s="193" t="s">
        <v>589</v>
      </c>
      <c r="X62" s="193" t="s">
        <v>305</v>
      </c>
      <c r="AB62" s="91"/>
      <c r="AC62" s="91"/>
    </row>
    <row r="63" spans="1:29" ht="158.25" customHeight="1" x14ac:dyDescent="0.2">
      <c r="A63" s="16">
        <v>152</v>
      </c>
      <c r="B63" s="178" t="s">
        <v>566</v>
      </c>
      <c r="C63" s="27" t="s">
        <v>567</v>
      </c>
      <c r="D63" s="185" t="s">
        <v>648</v>
      </c>
      <c r="E63" s="18" t="s">
        <v>660</v>
      </c>
      <c r="F63" s="31">
        <v>796</v>
      </c>
      <c r="G63" s="18" t="s">
        <v>45</v>
      </c>
      <c r="H63" s="179">
        <v>3</v>
      </c>
      <c r="I63" s="29">
        <v>71121656000</v>
      </c>
      <c r="J63" s="23" t="s">
        <v>625</v>
      </c>
      <c r="K63" s="24">
        <v>9788632.1300000008</v>
      </c>
      <c r="L63" s="31" t="s">
        <v>149</v>
      </c>
      <c r="M63" s="174" t="s">
        <v>86</v>
      </c>
      <c r="N63" s="23" t="s">
        <v>39</v>
      </c>
      <c r="O63" s="23" t="s">
        <v>40</v>
      </c>
      <c r="P63" s="31" t="s">
        <v>38</v>
      </c>
      <c r="Q63" s="24">
        <v>2147974.5499999998</v>
      </c>
      <c r="R63" s="27" t="s">
        <v>630</v>
      </c>
      <c r="S63" s="193"/>
      <c r="T63" s="193"/>
      <c r="U63" s="193"/>
      <c r="V63" s="40" t="s">
        <v>421</v>
      </c>
      <c r="W63" s="193" t="s">
        <v>589</v>
      </c>
      <c r="X63" s="193" t="s">
        <v>305</v>
      </c>
      <c r="AB63" s="91"/>
      <c r="AC63" s="91"/>
    </row>
    <row r="64" spans="1:29" ht="96" customHeight="1" x14ac:dyDescent="0.2">
      <c r="A64" s="16">
        <v>153</v>
      </c>
      <c r="B64" s="3" t="s">
        <v>601</v>
      </c>
      <c r="C64" s="3" t="s">
        <v>602</v>
      </c>
      <c r="D64" s="11" t="s">
        <v>596</v>
      </c>
      <c r="E64" s="109" t="s">
        <v>223</v>
      </c>
      <c r="F64" s="109">
        <v>796</v>
      </c>
      <c r="G64" s="111" t="s">
        <v>45</v>
      </c>
      <c r="H64" s="112">
        <v>1</v>
      </c>
      <c r="I64" s="7">
        <v>71131000000</v>
      </c>
      <c r="J64" s="8" t="s">
        <v>41</v>
      </c>
      <c r="K64" s="86">
        <v>309352.84000000003</v>
      </c>
      <c r="L64" s="108" t="s">
        <v>149</v>
      </c>
      <c r="M64" s="108" t="s">
        <v>149</v>
      </c>
      <c r="N64" s="115" t="s">
        <v>39</v>
      </c>
      <c r="O64" s="109" t="s">
        <v>40</v>
      </c>
      <c r="P64" s="109" t="s">
        <v>38</v>
      </c>
      <c r="Q64" s="16"/>
      <c r="R64" s="115" t="s">
        <v>607</v>
      </c>
      <c r="S64" s="115">
        <v>12.8</v>
      </c>
      <c r="T64" s="115">
        <v>7.18</v>
      </c>
      <c r="U64" s="201"/>
      <c r="V64" s="40" t="s">
        <v>128</v>
      </c>
      <c r="W64" s="201" t="s">
        <v>589</v>
      </c>
      <c r="X64" s="201" t="s">
        <v>135</v>
      </c>
      <c r="AB64" s="91"/>
      <c r="AC64" s="91"/>
    </row>
    <row r="65" spans="1:29" ht="73.5" customHeight="1" x14ac:dyDescent="0.2">
      <c r="A65" s="16">
        <v>154</v>
      </c>
      <c r="B65" s="3" t="s">
        <v>478</v>
      </c>
      <c r="C65" s="3" t="s">
        <v>479</v>
      </c>
      <c r="D65" s="185" t="s">
        <v>653</v>
      </c>
      <c r="E65" s="16" t="s">
        <v>481</v>
      </c>
      <c r="F65" s="4">
        <v>796</v>
      </c>
      <c r="G65" s="16" t="s">
        <v>482</v>
      </c>
      <c r="H65" s="179">
        <f>28+5+45</f>
        <v>78</v>
      </c>
      <c r="I65" s="29">
        <v>71100000000</v>
      </c>
      <c r="J65" s="23" t="s">
        <v>43</v>
      </c>
      <c r="K65" s="24">
        <v>1945604</v>
      </c>
      <c r="L65" s="108" t="s">
        <v>149</v>
      </c>
      <c r="M65" s="174" t="s">
        <v>86</v>
      </c>
      <c r="N65" s="31" t="s">
        <v>44</v>
      </c>
      <c r="O65" s="31" t="s">
        <v>40</v>
      </c>
      <c r="P65" s="101" t="s">
        <v>40</v>
      </c>
      <c r="Q65" s="24">
        <v>1945604</v>
      </c>
      <c r="R65" s="115" t="s">
        <v>658</v>
      </c>
      <c r="S65" s="115"/>
      <c r="T65" s="115"/>
      <c r="U65" s="206"/>
      <c r="V65" s="40" t="s">
        <v>421</v>
      </c>
      <c r="W65" s="206" t="s">
        <v>135</v>
      </c>
      <c r="X65" s="206" t="s">
        <v>548</v>
      </c>
      <c r="AB65" s="91"/>
      <c r="AC65" s="91"/>
    </row>
    <row r="66" spans="1:29" ht="57" customHeight="1" x14ac:dyDescent="0.2">
      <c r="A66" s="16">
        <v>155</v>
      </c>
      <c r="B66" s="3" t="s">
        <v>623</v>
      </c>
      <c r="C66" s="3" t="s">
        <v>624</v>
      </c>
      <c r="D66" s="185" t="s">
        <v>654</v>
      </c>
      <c r="E66" s="16" t="s">
        <v>655</v>
      </c>
      <c r="F66" s="4">
        <v>796</v>
      </c>
      <c r="G66" s="16" t="s">
        <v>482</v>
      </c>
      <c r="H66" s="27" t="s">
        <v>570</v>
      </c>
      <c r="I66" s="29">
        <v>71129000024</v>
      </c>
      <c r="J66" s="24" t="s">
        <v>656</v>
      </c>
      <c r="K66" s="24">
        <v>3128000</v>
      </c>
      <c r="L66" s="108" t="s">
        <v>149</v>
      </c>
      <c r="M66" s="174" t="s">
        <v>86</v>
      </c>
      <c r="N66" s="23" t="s">
        <v>39</v>
      </c>
      <c r="O66" s="23" t="s">
        <v>40</v>
      </c>
      <c r="P66" s="31" t="s">
        <v>38</v>
      </c>
      <c r="Q66" s="24">
        <v>3128000</v>
      </c>
      <c r="R66" s="115" t="s">
        <v>657</v>
      </c>
      <c r="S66" s="115"/>
      <c r="T66" s="115"/>
      <c r="U66" s="206"/>
      <c r="V66" s="40" t="s">
        <v>129</v>
      </c>
      <c r="W66" s="206" t="s">
        <v>135</v>
      </c>
      <c r="X66" s="206" t="s">
        <v>548</v>
      </c>
      <c r="AB66" s="91"/>
      <c r="AC66" s="91"/>
    </row>
    <row r="67" spans="1:29" ht="98.25" customHeight="1" x14ac:dyDescent="0.2">
      <c r="A67" s="16">
        <v>156</v>
      </c>
      <c r="B67" s="10" t="s">
        <v>494</v>
      </c>
      <c r="C67" s="10" t="s">
        <v>495</v>
      </c>
      <c r="D67" s="11" t="s">
        <v>493</v>
      </c>
      <c r="E67" s="109" t="s">
        <v>231</v>
      </c>
      <c r="F67" s="208">
        <v>876</v>
      </c>
      <c r="G67" s="109" t="s">
        <v>36</v>
      </c>
      <c r="H67" s="113">
        <v>1</v>
      </c>
      <c r="I67" s="113">
        <v>71131000000</v>
      </c>
      <c r="J67" s="87" t="s">
        <v>41</v>
      </c>
      <c r="K67" s="86">
        <v>1229421.46</v>
      </c>
      <c r="L67" s="108" t="s">
        <v>149</v>
      </c>
      <c r="M67" s="174" t="s">
        <v>86</v>
      </c>
      <c r="N67" s="115" t="s">
        <v>39</v>
      </c>
      <c r="O67" s="109" t="s">
        <v>40</v>
      </c>
      <c r="P67" s="129" t="s">
        <v>40</v>
      </c>
      <c r="Q67" s="86">
        <v>1229421.46</v>
      </c>
      <c r="R67" s="115" t="s">
        <v>659</v>
      </c>
      <c r="S67" s="115"/>
      <c r="T67" s="115"/>
      <c r="U67" s="206"/>
      <c r="V67" s="40" t="s">
        <v>128</v>
      </c>
      <c r="W67" s="206" t="s">
        <v>135</v>
      </c>
      <c r="X67" s="206" t="s">
        <v>548</v>
      </c>
      <c r="AB67" s="91"/>
      <c r="AC67" s="91"/>
    </row>
    <row r="68" spans="1:29" ht="19.5" customHeight="1" x14ac:dyDescent="0.2">
      <c r="A68" s="217" t="s">
        <v>455</v>
      </c>
      <c r="B68" s="217"/>
      <c r="C68" s="217"/>
      <c r="D68" s="217"/>
      <c r="E68" s="217"/>
      <c r="F68" s="217"/>
      <c r="G68" s="217"/>
      <c r="H68" s="217"/>
      <c r="I68" s="217"/>
      <c r="J68" s="217"/>
      <c r="K68" s="63">
        <f>SUM(K57:K67)</f>
        <v>35690586.170000009</v>
      </c>
      <c r="L68" s="253"/>
      <c r="M68" s="253"/>
      <c r="N68" s="253"/>
      <c r="O68" s="253"/>
      <c r="P68" s="253"/>
      <c r="Q68" s="17">
        <f>SUM(Q58:Q67)</f>
        <v>21004503.770000003</v>
      </c>
      <c r="R68" s="253"/>
      <c r="S68" s="253"/>
      <c r="T68" s="253"/>
      <c r="U68" s="253"/>
      <c r="W68" s="193"/>
      <c r="X68" s="193"/>
      <c r="AB68" s="91"/>
      <c r="AC68" s="91"/>
    </row>
    <row r="69" spans="1:29" ht="21" customHeight="1" x14ac:dyDescent="0.2">
      <c r="A69" s="272" t="s">
        <v>170</v>
      </c>
      <c r="B69" s="272"/>
      <c r="C69" s="272"/>
      <c r="D69" s="272"/>
      <c r="E69" s="272"/>
      <c r="F69" s="272"/>
      <c r="G69" s="272"/>
      <c r="H69" s="272"/>
      <c r="I69" s="272"/>
      <c r="J69" s="272"/>
      <c r="K69" s="38">
        <f>K22+K29+K32+K35+K38+K42+K46+K49+K52+K55+K68</f>
        <v>55418711.840000011</v>
      </c>
      <c r="L69" s="253"/>
      <c r="M69" s="253"/>
      <c r="N69" s="253"/>
      <c r="O69" s="253"/>
      <c r="P69" s="253"/>
      <c r="Q69" s="38">
        <f>Q22+Q29+Q32+Q35+Q38+Q42+Q46+Q49+Q52+Q68</f>
        <v>36034818.440000005</v>
      </c>
      <c r="R69" s="253"/>
      <c r="S69" s="253"/>
      <c r="T69" s="253"/>
      <c r="U69" s="253"/>
      <c r="W69" s="193"/>
      <c r="X69" s="193"/>
    </row>
    <row r="70" spans="1:29" ht="21" customHeight="1" x14ac:dyDescent="0.2">
      <c r="A70" s="272" t="s">
        <v>171</v>
      </c>
      <c r="B70" s="272"/>
      <c r="C70" s="272"/>
      <c r="D70" s="272"/>
      <c r="E70" s="272"/>
      <c r="F70" s="272"/>
      <c r="G70" s="272"/>
      <c r="H70" s="272"/>
      <c r="I70" s="272"/>
      <c r="J70" s="272"/>
      <c r="K70" s="39">
        <f>'1 квартал 2021'!K128+'2 квартал 2021'!K91+'3 квартал 2021'!K61+'4 квартал 2021'!K69</f>
        <v>372009104.58000004</v>
      </c>
      <c r="L70" s="253"/>
      <c r="M70" s="253"/>
      <c r="N70" s="253"/>
      <c r="O70" s="253"/>
      <c r="P70" s="253"/>
      <c r="Q70" s="202">
        <f>'3 квартал 2021'!Q61+'4 квартал 2021'!Q69</f>
        <v>39278455.670000002</v>
      </c>
      <c r="R70" s="253"/>
      <c r="S70" s="253"/>
      <c r="T70" s="253"/>
      <c r="U70" s="253"/>
      <c r="W70" s="52"/>
      <c r="X70" s="52"/>
    </row>
    <row r="72" spans="1:29" x14ac:dyDescent="0.2">
      <c r="A72" s="221" t="s">
        <v>662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33"/>
    </row>
    <row r="73" spans="1:29" x14ac:dyDescent="0.2">
      <c r="A73" s="221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33"/>
    </row>
    <row r="74" spans="1:29" x14ac:dyDescent="0.2">
      <c r="A74" s="34"/>
      <c r="B74" s="34"/>
      <c r="C74" s="34"/>
      <c r="D74" s="34" t="s">
        <v>51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 t="s">
        <v>51</v>
      </c>
      <c r="R74" s="34"/>
      <c r="S74" s="34"/>
      <c r="T74" s="34"/>
      <c r="U74" s="34"/>
      <c r="V74" s="33"/>
    </row>
    <row r="75" spans="1:29" ht="15" customHeight="1" x14ac:dyDescent="0.2">
      <c r="A75" s="221" t="s">
        <v>663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33"/>
    </row>
    <row r="76" spans="1:29" x14ac:dyDescent="0.2">
      <c r="A76" s="221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33"/>
    </row>
    <row r="78" spans="1:29" ht="34.5" customHeight="1" x14ac:dyDescent="0.2">
      <c r="A78" s="260" t="s">
        <v>0</v>
      </c>
      <c r="B78" s="257" t="s">
        <v>1</v>
      </c>
      <c r="C78" s="257" t="s">
        <v>2</v>
      </c>
      <c r="D78" s="231" t="s">
        <v>24</v>
      </c>
      <c r="E78" s="210"/>
      <c r="F78" s="210"/>
      <c r="G78" s="210"/>
      <c r="H78" s="210"/>
      <c r="I78" s="210"/>
      <c r="J78" s="210"/>
      <c r="K78" s="210"/>
      <c r="L78" s="210"/>
      <c r="M78" s="220"/>
      <c r="N78" s="257" t="s">
        <v>15</v>
      </c>
      <c r="O78" s="257" t="s">
        <v>16</v>
      </c>
      <c r="P78" s="257" t="s">
        <v>18</v>
      </c>
      <c r="Q78" s="257" t="s">
        <v>76</v>
      </c>
      <c r="R78" s="257" t="s">
        <v>20</v>
      </c>
      <c r="S78" s="257" t="s">
        <v>21</v>
      </c>
      <c r="T78" s="257" t="s">
        <v>22</v>
      </c>
      <c r="U78" s="257" t="s">
        <v>23</v>
      </c>
      <c r="V78" s="33"/>
    </row>
    <row r="79" spans="1:29" ht="53.25" customHeight="1" x14ac:dyDescent="0.2">
      <c r="A79" s="261"/>
      <c r="B79" s="258"/>
      <c r="C79" s="258"/>
      <c r="D79" s="257" t="s">
        <v>3</v>
      </c>
      <c r="E79" s="257" t="s">
        <v>4</v>
      </c>
      <c r="F79" s="231" t="s">
        <v>5</v>
      </c>
      <c r="G79" s="220"/>
      <c r="H79" s="260" t="s">
        <v>8</v>
      </c>
      <c r="I79" s="231" t="s">
        <v>9</v>
      </c>
      <c r="J79" s="220"/>
      <c r="K79" s="257" t="s">
        <v>11</v>
      </c>
      <c r="L79" s="231" t="s">
        <v>12</v>
      </c>
      <c r="M79" s="220"/>
      <c r="N79" s="258"/>
      <c r="O79" s="259"/>
      <c r="P79" s="259"/>
      <c r="Q79" s="258"/>
      <c r="R79" s="258"/>
      <c r="S79" s="258"/>
      <c r="T79" s="258"/>
      <c r="U79" s="258"/>
      <c r="V79" s="33"/>
      <c r="W79" s="44"/>
    </row>
    <row r="80" spans="1:29" ht="103.5" customHeight="1" x14ac:dyDescent="0.2">
      <c r="A80" s="262"/>
      <c r="B80" s="259"/>
      <c r="C80" s="259"/>
      <c r="D80" s="263"/>
      <c r="E80" s="263"/>
      <c r="F80" s="193" t="s">
        <v>6</v>
      </c>
      <c r="G80" s="193" t="s">
        <v>7</v>
      </c>
      <c r="H80" s="225"/>
      <c r="I80" s="193" t="s">
        <v>10</v>
      </c>
      <c r="J80" s="193" t="s">
        <v>7</v>
      </c>
      <c r="K80" s="263"/>
      <c r="L80" s="193" t="s">
        <v>13</v>
      </c>
      <c r="M80" s="193" t="s">
        <v>14</v>
      </c>
      <c r="N80" s="259"/>
      <c r="O80" s="193" t="s">
        <v>17</v>
      </c>
      <c r="P80" s="193" t="s">
        <v>17</v>
      </c>
      <c r="Q80" s="259"/>
      <c r="R80" s="259"/>
      <c r="S80" s="259"/>
      <c r="T80" s="259"/>
      <c r="U80" s="259"/>
      <c r="V80" s="33"/>
    </row>
    <row r="81" spans="1:22" x14ac:dyDescent="0.2">
      <c r="A81" s="193">
        <v>1</v>
      </c>
      <c r="B81" s="193">
        <v>2</v>
      </c>
      <c r="C81" s="193">
        <v>3</v>
      </c>
      <c r="D81" s="193">
        <v>4</v>
      </c>
      <c r="E81" s="193">
        <v>5</v>
      </c>
      <c r="F81" s="193">
        <v>6</v>
      </c>
      <c r="G81" s="193">
        <v>7</v>
      </c>
      <c r="H81" s="193">
        <v>8</v>
      </c>
      <c r="I81" s="193">
        <v>9</v>
      </c>
      <c r="J81" s="193">
        <v>10</v>
      </c>
      <c r="K81" s="193">
        <v>11</v>
      </c>
      <c r="L81" s="193">
        <v>12</v>
      </c>
      <c r="M81" s="193">
        <v>13</v>
      </c>
      <c r="N81" s="193">
        <v>14</v>
      </c>
      <c r="O81" s="193">
        <v>15</v>
      </c>
      <c r="P81" s="193">
        <v>16</v>
      </c>
      <c r="Q81" s="193">
        <v>17</v>
      </c>
      <c r="R81" s="193">
        <v>18</v>
      </c>
      <c r="S81" s="193">
        <v>19</v>
      </c>
      <c r="T81" s="193">
        <v>20</v>
      </c>
      <c r="U81" s="193">
        <v>21</v>
      </c>
      <c r="V81" s="33"/>
    </row>
    <row r="82" spans="1:22" ht="67.5" customHeight="1" x14ac:dyDescent="0.2">
      <c r="A82" s="94">
        <v>1</v>
      </c>
      <c r="B82" s="27" t="s">
        <v>42</v>
      </c>
      <c r="C82" s="27" t="s">
        <v>188</v>
      </c>
      <c r="D82" s="28" t="s">
        <v>189</v>
      </c>
      <c r="E82" s="31" t="s">
        <v>190</v>
      </c>
      <c r="F82" s="31">
        <v>168</v>
      </c>
      <c r="G82" s="25" t="s">
        <v>179</v>
      </c>
      <c r="H82" s="26">
        <v>500</v>
      </c>
      <c r="I82" s="29">
        <v>71116000000</v>
      </c>
      <c r="J82" s="23" t="s">
        <v>644</v>
      </c>
      <c r="K82" s="24">
        <v>2392583.33</v>
      </c>
      <c r="L82" s="30" t="s">
        <v>149</v>
      </c>
      <c r="M82" s="30" t="s">
        <v>86</v>
      </c>
      <c r="N82" s="18" t="s">
        <v>39</v>
      </c>
      <c r="O82" s="37" t="s">
        <v>40</v>
      </c>
      <c r="P82" s="97" t="s">
        <v>40</v>
      </c>
      <c r="Q82" s="24"/>
      <c r="R82" s="193"/>
      <c r="S82" s="193"/>
      <c r="T82" s="193"/>
      <c r="U82" s="193"/>
      <c r="V82" s="33"/>
    </row>
    <row r="83" spans="1:22" ht="72" customHeight="1" x14ac:dyDescent="0.2">
      <c r="A83" s="94">
        <v>2</v>
      </c>
      <c r="B83" s="27" t="s">
        <v>42</v>
      </c>
      <c r="C83" s="27" t="s">
        <v>188</v>
      </c>
      <c r="D83" s="28" t="s">
        <v>189</v>
      </c>
      <c r="E83" s="31" t="s">
        <v>190</v>
      </c>
      <c r="F83" s="31">
        <v>168</v>
      </c>
      <c r="G83" s="25" t="s">
        <v>179</v>
      </c>
      <c r="H83" s="26">
        <v>410</v>
      </c>
      <c r="I83" s="29">
        <v>71100000000</v>
      </c>
      <c r="J83" s="23" t="s">
        <v>645</v>
      </c>
      <c r="K83" s="24">
        <v>3112000</v>
      </c>
      <c r="L83" s="30" t="s">
        <v>149</v>
      </c>
      <c r="M83" s="30" t="s">
        <v>86</v>
      </c>
      <c r="N83" s="18" t="s">
        <v>39</v>
      </c>
      <c r="O83" s="37" t="s">
        <v>40</v>
      </c>
      <c r="P83" s="97" t="s">
        <v>40</v>
      </c>
      <c r="Q83" s="24"/>
      <c r="R83" s="193"/>
      <c r="S83" s="193"/>
      <c r="T83" s="193"/>
      <c r="U83" s="193"/>
      <c r="V83" s="33"/>
    </row>
    <row r="84" spans="1:22" ht="117.75" customHeight="1" x14ac:dyDescent="0.2">
      <c r="A84" s="94">
        <v>3</v>
      </c>
      <c r="B84" s="28" t="s">
        <v>225</v>
      </c>
      <c r="C84" s="28" t="s">
        <v>226</v>
      </c>
      <c r="D84" s="28" t="s">
        <v>610</v>
      </c>
      <c r="E84" s="31" t="s">
        <v>231</v>
      </c>
      <c r="F84" s="31">
        <v>796</v>
      </c>
      <c r="G84" s="31" t="s">
        <v>588</v>
      </c>
      <c r="H84" s="29">
        <v>1</v>
      </c>
      <c r="I84" s="29">
        <v>71131000000</v>
      </c>
      <c r="J84" s="23" t="s">
        <v>41</v>
      </c>
      <c r="K84" s="24">
        <v>1244400</v>
      </c>
      <c r="L84" s="30" t="s">
        <v>149</v>
      </c>
      <c r="M84" s="30" t="s">
        <v>149</v>
      </c>
      <c r="N84" s="18" t="s">
        <v>39</v>
      </c>
      <c r="O84" s="31" t="s">
        <v>40</v>
      </c>
      <c r="P84" s="101" t="s">
        <v>40</v>
      </c>
      <c r="Q84" s="18"/>
      <c r="R84" s="193"/>
      <c r="S84" s="193"/>
      <c r="T84" s="193"/>
      <c r="U84" s="193"/>
      <c r="V84" s="33"/>
    </row>
    <row r="85" spans="1:22" ht="112.5" customHeight="1" x14ac:dyDescent="0.2">
      <c r="A85" s="94">
        <v>4</v>
      </c>
      <c r="B85" s="30" t="s">
        <v>228</v>
      </c>
      <c r="C85" s="30" t="s">
        <v>229</v>
      </c>
      <c r="D85" s="30" t="s">
        <v>611</v>
      </c>
      <c r="E85" s="30" t="s">
        <v>231</v>
      </c>
      <c r="F85" s="30">
        <v>876</v>
      </c>
      <c r="G85" s="30" t="s">
        <v>36</v>
      </c>
      <c r="H85" s="30">
        <v>1</v>
      </c>
      <c r="I85" s="29">
        <v>71131000000</v>
      </c>
      <c r="J85" s="30" t="s">
        <v>41</v>
      </c>
      <c r="K85" s="24">
        <v>2362284.2000000002</v>
      </c>
      <c r="L85" s="30" t="s">
        <v>149</v>
      </c>
      <c r="M85" s="30" t="s">
        <v>149</v>
      </c>
      <c r="N85" s="18" t="s">
        <v>39</v>
      </c>
      <c r="O85" s="31" t="s">
        <v>40</v>
      </c>
      <c r="P85" s="101" t="s">
        <v>40</v>
      </c>
      <c r="Q85" s="18"/>
      <c r="R85" s="193"/>
      <c r="S85" s="193"/>
      <c r="T85" s="193"/>
      <c r="U85" s="193"/>
      <c r="V85" s="33"/>
    </row>
    <row r="86" spans="1:22" ht="101.25" customHeight="1" x14ac:dyDescent="0.2">
      <c r="A86" s="94">
        <v>5</v>
      </c>
      <c r="B86" s="30" t="s">
        <v>228</v>
      </c>
      <c r="C86" s="30" t="s">
        <v>229</v>
      </c>
      <c r="D86" s="30" t="s">
        <v>612</v>
      </c>
      <c r="E86" s="31" t="s">
        <v>231</v>
      </c>
      <c r="F86" s="31">
        <v>876</v>
      </c>
      <c r="G86" s="31" t="s">
        <v>36</v>
      </c>
      <c r="H86" s="29">
        <v>1</v>
      </c>
      <c r="I86" s="29">
        <v>71119000000</v>
      </c>
      <c r="J86" s="23" t="s">
        <v>41</v>
      </c>
      <c r="K86" s="24">
        <v>186600.8</v>
      </c>
      <c r="L86" s="30" t="s">
        <v>149</v>
      </c>
      <c r="M86" s="30" t="s">
        <v>149</v>
      </c>
      <c r="N86" s="18" t="s">
        <v>39</v>
      </c>
      <c r="O86" s="31" t="s">
        <v>40</v>
      </c>
      <c r="P86" s="101" t="s">
        <v>40</v>
      </c>
      <c r="Q86" s="18"/>
      <c r="R86" s="193"/>
      <c r="S86" s="193"/>
      <c r="T86" s="193"/>
      <c r="U86" s="193"/>
      <c r="V86" s="33"/>
    </row>
    <row r="87" spans="1:22" ht="99.75" customHeight="1" x14ac:dyDescent="0.2">
      <c r="A87" s="94">
        <v>6</v>
      </c>
      <c r="B87" s="10" t="s">
        <v>228</v>
      </c>
      <c r="C87" s="10" t="s">
        <v>229</v>
      </c>
      <c r="D87" s="11" t="s">
        <v>410</v>
      </c>
      <c r="E87" s="109" t="s">
        <v>231</v>
      </c>
      <c r="F87" s="109">
        <v>796</v>
      </c>
      <c r="G87" s="109" t="s">
        <v>45</v>
      </c>
      <c r="H87" s="208">
        <v>91</v>
      </c>
      <c r="I87" s="113">
        <v>71131000000</v>
      </c>
      <c r="J87" s="87" t="s">
        <v>41</v>
      </c>
      <c r="K87" s="86">
        <v>1736190.34</v>
      </c>
      <c r="L87" s="30" t="s">
        <v>149</v>
      </c>
      <c r="M87" s="108" t="s">
        <v>86</v>
      </c>
      <c r="N87" s="115" t="s">
        <v>39</v>
      </c>
      <c r="O87" s="109" t="s">
        <v>40</v>
      </c>
      <c r="P87" s="129" t="s">
        <v>40</v>
      </c>
      <c r="Q87" s="86">
        <v>1736190.34</v>
      </c>
      <c r="R87" s="193"/>
      <c r="S87" s="193"/>
      <c r="T87" s="193"/>
      <c r="U87" s="193"/>
      <c r="V87" s="33"/>
    </row>
    <row r="88" spans="1:22" ht="105" customHeight="1" x14ac:dyDescent="0.2">
      <c r="A88" s="94">
        <v>7</v>
      </c>
      <c r="B88" s="10" t="s">
        <v>228</v>
      </c>
      <c r="C88" s="10" t="s">
        <v>229</v>
      </c>
      <c r="D88" s="11" t="s">
        <v>335</v>
      </c>
      <c r="E88" s="109" t="s">
        <v>231</v>
      </c>
      <c r="F88" s="109">
        <v>796</v>
      </c>
      <c r="G88" s="109" t="s">
        <v>45</v>
      </c>
      <c r="H88" s="208">
        <v>71</v>
      </c>
      <c r="I88" s="113">
        <v>71131000000</v>
      </c>
      <c r="J88" s="87" t="s">
        <v>41</v>
      </c>
      <c r="K88" s="86">
        <v>336808</v>
      </c>
      <c r="L88" s="30" t="s">
        <v>149</v>
      </c>
      <c r="M88" s="108" t="s">
        <v>86</v>
      </c>
      <c r="N88" s="115" t="s">
        <v>39</v>
      </c>
      <c r="O88" s="109" t="s">
        <v>40</v>
      </c>
      <c r="P88" s="129" t="s">
        <v>40</v>
      </c>
      <c r="Q88" s="86">
        <v>336808</v>
      </c>
      <c r="R88" s="18"/>
      <c r="S88" s="193"/>
      <c r="T88" s="193"/>
      <c r="U88" s="193"/>
      <c r="V88" s="33"/>
    </row>
    <row r="89" spans="1:22" ht="97.5" customHeight="1" x14ac:dyDescent="0.2">
      <c r="A89" s="94">
        <v>8</v>
      </c>
      <c r="B89" s="28" t="s">
        <v>228</v>
      </c>
      <c r="C89" s="28" t="s">
        <v>229</v>
      </c>
      <c r="D89" s="28" t="s">
        <v>613</v>
      </c>
      <c r="E89" s="28" t="s">
        <v>231</v>
      </c>
      <c r="F89" s="28">
        <v>876</v>
      </c>
      <c r="G89" s="28" t="s">
        <v>36</v>
      </c>
      <c r="H89" s="28">
        <v>1</v>
      </c>
      <c r="I89" s="29">
        <v>71131000000</v>
      </c>
      <c r="J89" s="23" t="s">
        <v>41</v>
      </c>
      <c r="K89" s="24">
        <v>611946.5</v>
      </c>
      <c r="L89" s="31" t="s">
        <v>149</v>
      </c>
      <c r="M89" s="31" t="s">
        <v>149</v>
      </c>
      <c r="N89" s="18" t="s">
        <v>39</v>
      </c>
      <c r="O89" s="31" t="s">
        <v>40</v>
      </c>
      <c r="P89" s="101" t="s">
        <v>40</v>
      </c>
      <c r="Q89" s="21"/>
      <c r="R89" s="18" t="s">
        <v>607</v>
      </c>
      <c r="S89" s="193"/>
      <c r="T89" s="193"/>
      <c r="U89" s="193"/>
      <c r="V89" s="33"/>
    </row>
    <row r="90" spans="1:22" ht="57" customHeight="1" x14ac:dyDescent="0.2">
      <c r="A90" s="94">
        <v>9</v>
      </c>
      <c r="B90" s="27" t="s">
        <v>478</v>
      </c>
      <c r="C90" s="27" t="s">
        <v>479</v>
      </c>
      <c r="D90" s="185" t="s">
        <v>480</v>
      </c>
      <c r="E90" s="18" t="s">
        <v>481</v>
      </c>
      <c r="F90" s="31">
        <v>796</v>
      </c>
      <c r="G90" s="18" t="s">
        <v>482</v>
      </c>
      <c r="H90" s="27" t="s">
        <v>622</v>
      </c>
      <c r="I90" s="29">
        <v>71100000000</v>
      </c>
      <c r="J90" s="23" t="s">
        <v>43</v>
      </c>
      <c r="K90" s="24">
        <v>1616006.66</v>
      </c>
      <c r="L90" s="31" t="s">
        <v>149</v>
      </c>
      <c r="M90" s="174" t="s">
        <v>86</v>
      </c>
      <c r="N90" s="31" t="s">
        <v>44</v>
      </c>
      <c r="O90" s="31" t="s">
        <v>40</v>
      </c>
      <c r="P90" s="101" t="s">
        <v>40</v>
      </c>
      <c r="Q90" s="24">
        <v>637633.32999999996</v>
      </c>
      <c r="R90" s="27" t="s">
        <v>628</v>
      </c>
      <c r="S90" s="207"/>
      <c r="T90" s="207"/>
      <c r="U90" s="207"/>
      <c r="V90" s="33"/>
    </row>
    <row r="91" spans="1:22" ht="76.5" customHeight="1" x14ac:dyDescent="0.2">
      <c r="A91" s="94">
        <v>10</v>
      </c>
      <c r="B91" s="3" t="s">
        <v>478</v>
      </c>
      <c r="C91" s="3" t="s">
        <v>479</v>
      </c>
      <c r="D91" s="185" t="s">
        <v>653</v>
      </c>
      <c r="E91" s="16" t="s">
        <v>481</v>
      </c>
      <c r="F91" s="4">
        <v>796</v>
      </c>
      <c r="G91" s="16" t="s">
        <v>482</v>
      </c>
      <c r="H91" s="179">
        <f>28+5+45</f>
        <v>78</v>
      </c>
      <c r="I91" s="29">
        <v>71100000000</v>
      </c>
      <c r="J91" s="23" t="s">
        <v>43</v>
      </c>
      <c r="K91" s="24">
        <v>1945604</v>
      </c>
      <c r="L91" s="108" t="s">
        <v>149</v>
      </c>
      <c r="M91" s="174" t="s">
        <v>86</v>
      </c>
      <c r="N91" s="31" t="s">
        <v>44</v>
      </c>
      <c r="O91" s="31" t="s">
        <v>40</v>
      </c>
      <c r="P91" s="101" t="s">
        <v>40</v>
      </c>
      <c r="Q91" s="24">
        <v>1945604</v>
      </c>
      <c r="R91" s="115" t="s">
        <v>658</v>
      </c>
      <c r="S91" s="207"/>
      <c r="T91" s="207"/>
      <c r="U91" s="207"/>
      <c r="V91" s="33"/>
    </row>
    <row r="92" spans="1:22" ht="107.25" customHeight="1" x14ac:dyDescent="0.2">
      <c r="A92" s="94">
        <v>11</v>
      </c>
      <c r="B92" s="10" t="s">
        <v>494</v>
      </c>
      <c r="C92" s="10" t="s">
        <v>495</v>
      </c>
      <c r="D92" s="11" t="s">
        <v>493</v>
      </c>
      <c r="E92" s="109" t="s">
        <v>231</v>
      </c>
      <c r="F92" s="208">
        <v>876</v>
      </c>
      <c r="G92" s="109" t="s">
        <v>36</v>
      </c>
      <c r="H92" s="113">
        <v>1</v>
      </c>
      <c r="I92" s="113">
        <v>71131000000</v>
      </c>
      <c r="J92" s="87" t="s">
        <v>41</v>
      </c>
      <c r="K92" s="86">
        <v>1229421.46</v>
      </c>
      <c r="L92" s="108" t="s">
        <v>149</v>
      </c>
      <c r="M92" s="174" t="s">
        <v>86</v>
      </c>
      <c r="N92" s="115" t="s">
        <v>39</v>
      </c>
      <c r="O92" s="109" t="s">
        <v>40</v>
      </c>
      <c r="P92" s="129" t="s">
        <v>40</v>
      </c>
      <c r="Q92" s="86">
        <v>1229421.46</v>
      </c>
      <c r="R92" s="115" t="s">
        <v>659</v>
      </c>
      <c r="S92" s="207"/>
      <c r="T92" s="207"/>
      <c r="U92" s="207"/>
      <c r="V92" s="33"/>
    </row>
    <row r="93" spans="1:22" ht="20.25" customHeight="1" x14ac:dyDescent="0.2">
      <c r="A93" s="248" t="s">
        <v>172</v>
      </c>
      <c r="B93" s="243"/>
      <c r="C93" s="243"/>
      <c r="D93" s="243"/>
      <c r="E93" s="243"/>
      <c r="F93" s="243"/>
      <c r="G93" s="243"/>
      <c r="H93" s="243"/>
      <c r="I93" s="243"/>
      <c r="J93" s="244"/>
      <c r="K93" s="39">
        <f>SUM(K82:K92)</f>
        <v>16773845.290000003</v>
      </c>
      <c r="L93" s="268"/>
      <c r="M93" s="269"/>
      <c r="N93" s="269"/>
      <c r="O93" s="269"/>
      <c r="P93" s="269"/>
      <c r="Q93" s="274"/>
      <c r="R93" s="274"/>
      <c r="S93" s="274"/>
      <c r="T93" s="274"/>
      <c r="U93" s="275"/>
      <c r="V93" s="33"/>
    </row>
    <row r="94" spans="1:22" ht="20.25" customHeight="1" x14ac:dyDescent="0.2">
      <c r="A94" s="248" t="s">
        <v>173</v>
      </c>
      <c r="B94" s="243"/>
      <c r="C94" s="243"/>
      <c r="D94" s="243"/>
      <c r="E94" s="243"/>
      <c r="F94" s="243"/>
      <c r="G94" s="243"/>
      <c r="H94" s="243"/>
      <c r="I94" s="243"/>
      <c r="J94" s="244"/>
      <c r="K94" s="39">
        <f>'1 квартал 2021'!K166+'2 квартал 2021'!K121+'3 квартал 2021'!K80+'4 квартал 2021'!K93</f>
        <v>140156656.97999999</v>
      </c>
      <c r="L94" s="268"/>
      <c r="M94" s="269"/>
      <c r="N94" s="269"/>
      <c r="O94" s="269"/>
      <c r="P94" s="269"/>
      <c r="Q94" s="274"/>
      <c r="R94" s="274"/>
      <c r="S94" s="274"/>
      <c r="T94" s="274"/>
      <c r="U94" s="275"/>
      <c r="V94" s="33"/>
    </row>
    <row r="98" spans="4:22" ht="29.25" customHeight="1" x14ac:dyDescent="0.3">
      <c r="D98" s="273" t="s">
        <v>609</v>
      </c>
      <c r="E98" s="273"/>
      <c r="F98" s="273"/>
      <c r="G98" s="273"/>
      <c r="H98" s="273"/>
      <c r="I98" s="273"/>
      <c r="J98" s="273"/>
      <c r="L98" s="44"/>
      <c r="M98" s="44"/>
      <c r="Q98" s="82"/>
      <c r="V98" s="33"/>
    </row>
    <row r="99" spans="4:22" ht="22.5" customHeight="1" x14ac:dyDescent="0.2">
      <c r="L99" s="44"/>
      <c r="M99" s="44"/>
    </row>
    <row r="100" spans="4:22" x14ac:dyDescent="0.2">
      <c r="L100" s="44"/>
      <c r="M100" s="44"/>
    </row>
    <row r="101" spans="4:22" x14ac:dyDescent="0.2">
      <c r="L101" s="44"/>
      <c r="M101" s="44"/>
    </row>
    <row r="102" spans="4:22" x14ac:dyDescent="0.2">
      <c r="L102" s="44"/>
      <c r="M102" s="44"/>
    </row>
  </sheetData>
  <autoFilter ref="A17:X70"/>
  <mergeCells count="111">
    <mergeCell ref="L42:P42"/>
    <mergeCell ref="R42:U42"/>
    <mergeCell ref="A56:U56"/>
    <mergeCell ref="A68:J68"/>
    <mergeCell ref="L68:P68"/>
    <mergeCell ref="R68:U68"/>
    <mergeCell ref="A30:U30"/>
    <mergeCell ref="A32:J32"/>
    <mergeCell ref="L32:P32"/>
    <mergeCell ref="R32:U32"/>
    <mergeCell ref="R35:U35"/>
    <mergeCell ref="A35:J35"/>
    <mergeCell ref="A47:U47"/>
    <mergeCell ref="A49:J49"/>
    <mergeCell ref="L49:P49"/>
    <mergeCell ref="R49:U49"/>
    <mergeCell ref="R69:U69"/>
    <mergeCell ref="L22:P22"/>
    <mergeCell ref="R22:U22"/>
    <mergeCell ref="A23:U23"/>
    <mergeCell ref="A29:J29"/>
    <mergeCell ref="L29:P29"/>
    <mergeCell ref="R29:U29"/>
    <mergeCell ref="A36:U36"/>
    <mergeCell ref="A38:J38"/>
    <mergeCell ref="L38:P38"/>
    <mergeCell ref="R38:U38"/>
    <mergeCell ref="A43:U43"/>
    <mergeCell ref="A46:J46"/>
    <mergeCell ref="A53:U53"/>
    <mergeCell ref="L69:P69"/>
    <mergeCell ref="A52:J52"/>
    <mergeCell ref="A69:J69"/>
    <mergeCell ref="L55:P55"/>
    <mergeCell ref="R55:U55"/>
    <mergeCell ref="A50:U50"/>
    <mergeCell ref="L46:P46"/>
    <mergeCell ref="R46:U46"/>
    <mergeCell ref="A39:U39"/>
    <mergeCell ref="A42:J42"/>
    <mergeCell ref="D98:J98"/>
    <mergeCell ref="O78:O79"/>
    <mergeCell ref="L79:M79"/>
    <mergeCell ref="N78:N80"/>
    <mergeCell ref="A94:J94"/>
    <mergeCell ref="A93:J93"/>
    <mergeCell ref="K79:K80"/>
    <mergeCell ref="L94:U94"/>
    <mergeCell ref="D79:D80"/>
    <mergeCell ref="E79:E80"/>
    <mergeCell ref="F79:G79"/>
    <mergeCell ref="P78:P79"/>
    <mergeCell ref="L93:U93"/>
    <mergeCell ref="C78:C80"/>
    <mergeCell ref="D78:M78"/>
    <mergeCell ref="U78:U80"/>
    <mergeCell ref="L70:P70"/>
    <mergeCell ref="B78:B80"/>
    <mergeCell ref="A78:A80"/>
    <mergeCell ref="Q78:Q80"/>
    <mergeCell ref="R78:R80"/>
    <mergeCell ref="H79:H80"/>
    <mergeCell ref="I79:J79"/>
    <mergeCell ref="S78:S80"/>
    <mergeCell ref="T78:T80"/>
    <mergeCell ref="R70:U70"/>
    <mergeCell ref="A72:U73"/>
    <mergeCell ref="A75:U76"/>
    <mergeCell ref="A70:J70"/>
    <mergeCell ref="A6:C6"/>
    <mergeCell ref="D6:E6"/>
    <mergeCell ref="A7:C7"/>
    <mergeCell ref="D7:E7"/>
    <mergeCell ref="A8:C8"/>
    <mergeCell ref="D8:E8"/>
    <mergeCell ref="P14:P15"/>
    <mergeCell ref="I15:J15"/>
    <mergeCell ref="A9:C9"/>
    <mergeCell ref="N14:N16"/>
    <mergeCell ref="D9:E9"/>
    <mergeCell ref="K15:K16"/>
    <mergeCell ref="A10:C10"/>
    <mergeCell ref="D10:E10"/>
    <mergeCell ref="A11:C11"/>
    <mergeCell ref="D11:E11"/>
    <mergeCell ref="A12:C12"/>
    <mergeCell ref="D12:E12"/>
    <mergeCell ref="F2:I4"/>
    <mergeCell ref="L2:O4"/>
    <mergeCell ref="T14:T16"/>
    <mergeCell ref="A55:J55"/>
    <mergeCell ref="S14:S16"/>
    <mergeCell ref="Q14:Q16"/>
    <mergeCell ref="R14:R16"/>
    <mergeCell ref="A14:A16"/>
    <mergeCell ref="B14:B16"/>
    <mergeCell ref="C14:C16"/>
    <mergeCell ref="D14:M14"/>
    <mergeCell ref="H15:H16"/>
    <mergeCell ref="D15:D16"/>
    <mergeCell ref="E15:E16"/>
    <mergeCell ref="F15:G15"/>
    <mergeCell ref="O14:O15"/>
    <mergeCell ref="L52:P52"/>
    <mergeCell ref="R52:U52"/>
    <mergeCell ref="A33:U33"/>
    <mergeCell ref="L35:P35"/>
    <mergeCell ref="A18:U18"/>
    <mergeCell ref="A22:J22"/>
    <mergeCell ref="U14:U16"/>
    <mergeCell ref="L15:M15"/>
  </mergeCells>
  <hyperlinks>
    <hyperlink ref="D9" r:id="rId1"/>
  </hyperlinks>
  <pageMargins left="0.70866141732283472" right="0.70866141732283472" top="0.74803149606299213" bottom="0.74803149606299213" header="0.31496062992125984" footer="0.31496062992125984"/>
  <pageSetup paperSize="8" scale="58" fitToHeight="999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1"/>
  <sheetViews>
    <sheetView zoomScale="70" zoomScaleNormal="70" workbookViewId="0">
      <selection activeCell="K83" sqref="K83"/>
    </sheetView>
  </sheetViews>
  <sheetFormatPr defaultRowHeight="12.75" x14ac:dyDescent="0.2"/>
  <cols>
    <col min="1" max="1" width="8" style="33" customWidth="1"/>
    <col min="2" max="2" width="11.7109375" style="33" customWidth="1"/>
    <col min="3" max="3" width="13.42578125" style="33" customWidth="1"/>
    <col min="4" max="4" width="28" style="33" customWidth="1"/>
    <col min="5" max="5" width="27" style="33" customWidth="1"/>
    <col min="6" max="6" width="8.140625" style="33" customWidth="1"/>
    <col min="7" max="7" width="8.5703125" style="33" customWidth="1"/>
    <col min="8" max="8" width="10.42578125" style="33" customWidth="1"/>
    <col min="9" max="9" width="14" style="33" customWidth="1"/>
    <col min="10" max="10" width="17.7109375" style="33" customWidth="1"/>
    <col min="11" max="11" width="18.28515625" style="33" customWidth="1"/>
    <col min="12" max="12" width="16.5703125" style="33" customWidth="1"/>
    <col min="13" max="13" width="16" style="33" customWidth="1"/>
    <col min="14" max="14" width="16.7109375" style="33" customWidth="1"/>
    <col min="15" max="15" width="18" style="33" customWidth="1"/>
    <col min="16" max="16" width="13.140625" style="33" customWidth="1"/>
    <col min="17" max="17" width="20.42578125" style="33" customWidth="1"/>
    <col min="18" max="18" width="14.85546875" style="33" customWidth="1"/>
    <col min="19" max="19" width="13.28515625" style="33" customWidth="1"/>
    <col min="20" max="20" width="14.5703125" style="33" customWidth="1"/>
    <col min="21" max="21" width="20" style="33" customWidth="1"/>
    <col min="22" max="22" width="10.5703125" style="40" hidden="1" customWidth="1"/>
    <col min="23" max="23" width="16.28515625" style="33" hidden="1" customWidth="1"/>
    <col min="24" max="24" width="16.42578125" style="33" hidden="1" customWidth="1"/>
    <col min="25" max="16384" width="9.140625" style="33"/>
  </cols>
  <sheetData>
    <row r="2" spans="1:22" x14ac:dyDescent="0.2">
      <c r="E2" s="309" t="s">
        <v>163</v>
      </c>
      <c r="F2" s="310"/>
      <c r="G2" s="310"/>
      <c r="H2" s="310"/>
      <c r="I2" s="310"/>
      <c r="J2" s="310"/>
      <c r="K2" s="310"/>
      <c r="L2" s="309"/>
      <c r="M2" s="309"/>
      <c r="N2" s="309"/>
      <c r="O2" s="309"/>
      <c r="V2" s="33"/>
    </row>
    <row r="3" spans="1:22" x14ac:dyDescent="0.2">
      <c r="E3" s="310"/>
      <c r="F3" s="310"/>
      <c r="G3" s="310"/>
      <c r="H3" s="310"/>
      <c r="I3" s="310"/>
      <c r="J3" s="310"/>
      <c r="K3" s="310"/>
      <c r="L3" s="309"/>
      <c r="M3" s="309"/>
      <c r="N3" s="309"/>
      <c r="O3" s="309"/>
      <c r="V3" s="33"/>
    </row>
    <row r="4" spans="1:22" x14ac:dyDescent="0.2">
      <c r="E4" s="310"/>
      <c r="F4" s="310"/>
      <c r="G4" s="310"/>
      <c r="H4" s="310"/>
      <c r="I4" s="310"/>
      <c r="J4" s="310"/>
      <c r="K4" s="310"/>
      <c r="L4" s="309"/>
      <c r="M4" s="309"/>
      <c r="N4" s="309"/>
      <c r="O4" s="309"/>
      <c r="V4" s="33"/>
    </row>
    <row r="6" spans="1:22" x14ac:dyDescent="0.2">
      <c r="A6" s="231" t="s">
        <v>25</v>
      </c>
      <c r="B6" s="210"/>
      <c r="C6" s="220"/>
      <c r="D6" s="231" t="s">
        <v>26</v>
      </c>
      <c r="E6" s="220"/>
      <c r="J6" s="33" t="s">
        <v>71</v>
      </c>
      <c r="L6" s="33" t="s">
        <v>51</v>
      </c>
      <c r="V6" s="33"/>
    </row>
    <row r="7" spans="1:22" x14ac:dyDescent="0.2">
      <c r="A7" s="231" t="s">
        <v>27</v>
      </c>
      <c r="B7" s="210"/>
      <c r="C7" s="220"/>
      <c r="D7" s="231" t="s">
        <v>28</v>
      </c>
      <c r="E7" s="220"/>
      <c r="M7" s="33" t="s">
        <v>51</v>
      </c>
      <c r="V7" s="33"/>
    </row>
    <row r="8" spans="1:22" x14ac:dyDescent="0.2">
      <c r="A8" s="231" t="s">
        <v>29</v>
      </c>
      <c r="B8" s="210"/>
      <c r="C8" s="220"/>
      <c r="D8" s="231" t="s">
        <v>30</v>
      </c>
      <c r="E8" s="220"/>
      <c r="M8" s="33" t="s">
        <v>71</v>
      </c>
      <c r="N8" s="33" t="s">
        <v>51</v>
      </c>
      <c r="V8" s="33"/>
    </row>
    <row r="9" spans="1:22" ht="12.75" customHeight="1" x14ac:dyDescent="0.2">
      <c r="A9" s="231" t="s">
        <v>29</v>
      </c>
      <c r="B9" s="210"/>
      <c r="C9" s="220"/>
      <c r="D9" s="247" t="s">
        <v>32</v>
      </c>
      <c r="E9" s="220"/>
      <c r="V9" s="33"/>
    </row>
    <row r="10" spans="1:22" x14ac:dyDescent="0.2">
      <c r="A10" s="231" t="s">
        <v>33</v>
      </c>
      <c r="B10" s="210"/>
      <c r="C10" s="220"/>
      <c r="D10" s="231">
        <v>8601029263</v>
      </c>
      <c r="E10" s="220"/>
      <c r="V10" s="33"/>
    </row>
    <row r="11" spans="1:22" x14ac:dyDescent="0.2">
      <c r="A11" s="231" t="s">
        <v>34</v>
      </c>
      <c r="B11" s="210"/>
      <c r="C11" s="220"/>
      <c r="D11" s="231">
        <v>860101001</v>
      </c>
      <c r="E11" s="220"/>
      <c r="V11" s="33"/>
    </row>
    <row r="12" spans="1:22" x14ac:dyDescent="0.2">
      <c r="A12" s="231" t="s">
        <v>35</v>
      </c>
      <c r="B12" s="210"/>
      <c r="C12" s="220"/>
      <c r="D12" s="234">
        <v>71131000000</v>
      </c>
      <c r="E12" s="220"/>
      <c r="V12" s="33"/>
    </row>
    <row r="15" spans="1:22" ht="30.75" customHeight="1" x14ac:dyDescent="0.2">
      <c r="A15" s="299" t="s">
        <v>0</v>
      </c>
      <c r="B15" s="295" t="s">
        <v>1</v>
      </c>
      <c r="C15" s="295" t="s">
        <v>2</v>
      </c>
      <c r="D15" s="297" t="s">
        <v>24</v>
      </c>
      <c r="E15" s="308"/>
      <c r="F15" s="308"/>
      <c r="G15" s="308"/>
      <c r="H15" s="308"/>
      <c r="I15" s="308"/>
      <c r="J15" s="308"/>
      <c r="K15" s="308"/>
      <c r="L15" s="308"/>
      <c r="M15" s="298"/>
      <c r="N15" s="295" t="s">
        <v>15</v>
      </c>
      <c r="O15" s="300" t="s">
        <v>16</v>
      </c>
      <c r="P15" s="302" t="s">
        <v>18</v>
      </c>
      <c r="Q15" s="293"/>
      <c r="R15" s="293"/>
      <c r="S15" s="293"/>
      <c r="T15" s="293"/>
      <c r="U15" s="293"/>
      <c r="V15" s="33"/>
    </row>
    <row r="16" spans="1:22" ht="71.25" customHeight="1" x14ac:dyDescent="0.2">
      <c r="A16" s="304"/>
      <c r="B16" s="306"/>
      <c r="C16" s="306"/>
      <c r="D16" s="295" t="s">
        <v>3</v>
      </c>
      <c r="E16" s="295" t="s">
        <v>4</v>
      </c>
      <c r="F16" s="297" t="s">
        <v>5</v>
      </c>
      <c r="G16" s="298"/>
      <c r="H16" s="299" t="s">
        <v>8</v>
      </c>
      <c r="I16" s="297" t="s">
        <v>9</v>
      </c>
      <c r="J16" s="298"/>
      <c r="K16" s="295" t="s">
        <v>11</v>
      </c>
      <c r="L16" s="297" t="s">
        <v>12</v>
      </c>
      <c r="M16" s="298"/>
      <c r="N16" s="306"/>
      <c r="O16" s="301"/>
      <c r="P16" s="303"/>
      <c r="Q16" s="294"/>
      <c r="R16" s="294"/>
      <c r="S16" s="294"/>
      <c r="T16" s="294"/>
      <c r="U16" s="294"/>
      <c r="V16" s="33"/>
    </row>
    <row r="17" spans="1:26" ht="88.5" customHeight="1" x14ac:dyDescent="0.2">
      <c r="A17" s="305"/>
      <c r="B17" s="307"/>
      <c r="C17" s="307"/>
      <c r="D17" s="296"/>
      <c r="E17" s="296"/>
      <c r="F17" s="19" t="s">
        <v>6</v>
      </c>
      <c r="G17" s="19" t="s">
        <v>7</v>
      </c>
      <c r="H17" s="225"/>
      <c r="I17" s="19" t="s">
        <v>10</v>
      </c>
      <c r="J17" s="19" t="s">
        <v>7</v>
      </c>
      <c r="K17" s="296"/>
      <c r="L17" s="47" t="s">
        <v>13</v>
      </c>
      <c r="M17" s="47" t="s">
        <v>14</v>
      </c>
      <c r="N17" s="307"/>
      <c r="O17" s="46" t="s">
        <v>17</v>
      </c>
      <c r="P17" s="47" t="s">
        <v>17</v>
      </c>
      <c r="Q17" s="294"/>
      <c r="R17" s="294"/>
      <c r="S17" s="294"/>
      <c r="T17" s="294"/>
      <c r="U17" s="294"/>
      <c r="V17" s="33"/>
    </row>
    <row r="18" spans="1:26" x14ac:dyDescent="0.2">
      <c r="A18" s="83">
        <v>1</v>
      </c>
      <c r="B18" s="83">
        <v>2</v>
      </c>
      <c r="C18" s="83">
        <v>3</v>
      </c>
      <c r="D18" s="83">
        <v>4</v>
      </c>
      <c r="E18" s="83">
        <v>5</v>
      </c>
      <c r="F18" s="83">
        <v>6</v>
      </c>
      <c r="G18" s="83">
        <v>7</v>
      </c>
      <c r="H18" s="83">
        <v>8</v>
      </c>
      <c r="I18" s="83">
        <v>9</v>
      </c>
      <c r="J18" s="83">
        <v>10</v>
      </c>
      <c r="K18" s="83">
        <v>11</v>
      </c>
      <c r="L18" s="83">
        <v>12</v>
      </c>
      <c r="M18" s="83">
        <v>13</v>
      </c>
      <c r="N18" s="83">
        <v>14</v>
      </c>
      <c r="O18" s="83">
        <v>15</v>
      </c>
      <c r="P18" s="83">
        <v>16</v>
      </c>
      <c r="Q18" s="84"/>
      <c r="R18" s="84"/>
      <c r="S18" s="84"/>
      <c r="T18" s="84"/>
      <c r="U18" s="84"/>
      <c r="V18" s="88"/>
      <c r="W18" s="88"/>
      <c r="X18" s="88"/>
      <c r="Y18" s="88"/>
      <c r="Z18" s="88"/>
    </row>
    <row r="19" spans="1:26" ht="15" x14ac:dyDescent="0.2">
      <c r="A19" s="289" t="s">
        <v>156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89"/>
      <c r="R19" s="89"/>
      <c r="S19" s="89"/>
      <c r="T19" s="89"/>
      <c r="U19" s="89"/>
      <c r="V19" s="88"/>
      <c r="W19" s="88"/>
      <c r="X19" s="88"/>
      <c r="Y19" s="88"/>
      <c r="Z19" s="88"/>
    </row>
    <row r="20" spans="1:26" ht="15" x14ac:dyDescent="0.2">
      <c r="A20" s="291" t="s">
        <v>86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89"/>
      <c r="R20" s="89"/>
      <c r="S20" s="89"/>
      <c r="T20" s="89"/>
      <c r="U20" s="89"/>
      <c r="V20" s="88"/>
      <c r="W20" s="88"/>
      <c r="X20" s="88"/>
      <c r="Y20" s="88"/>
      <c r="Z20" s="88"/>
    </row>
    <row r="21" spans="1:26" s="34" customFormat="1" ht="97.5" customHeight="1" x14ac:dyDescent="0.2">
      <c r="A21" s="13">
        <v>1</v>
      </c>
      <c r="B21" s="27" t="s">
        <v>77</v>
      </c>
      <c r="C21" s="27" t="s">
        <v>180</v>
      </c>
      <c r="D21" s="11" t="s">
        <v>174</v>
      </c>
      <c r="E21" s="4" t="s">
        <v>175</v>
      </c>
      <c r="F21" s="31">
        <v>168</v>
      </c>
      <c r="G21" s="25" t="s">
        <v>179</v>
      </c>
      <c r="H21" s="6">
        <v>7688</v>
      </c>
      <c r="I21" s="29">
        <v>71100000000</v>
      </c>
      <c r="J21" s="23" t="s">
        <v>43</v>
      </c>
      <c r="K21" s="14">
        <v>40559341.329999998</v>
      </c>
      <c r="L21" s="9" t="s">
        <v>86</v>
      </c>
      <c r="M21" s="4" t="s">
        <v>379</v>
      </c>
      <c r="N21" s="18" t="s">
        <v>78</v>
      </c>
      <c r="O21" s="37" t="s">
        <v>40</v>
      </c>
      <c r="P21" s="61" t="s">
        <v>40</v>
      </c>
      <c r="Q21" s="45"/>
      <c r="R21" s="45"/>
      <c r="S21" s="45"/>
      <c r="T21" s="45"/>
      <c r="U21" s="45"/>
      <c r="V21" s="120"/>
      <c r="W21" s="120"/>
      <c r="X21" s="120"/>
      <c r="Y21" s="120"/>
      <c r="Z21" s="120"/>
    </row>
    <row r="22" spans="1:26" s="34" customFormat="1" ht="58.5" customHeight="1" x14ac:dyDescent="0.2">
      <c r="A22" s="13">
        <v>2</v>
      </c>
      <c r="B22" s="3" t="s">
        <v>42</v>
      </c>
      <c r="C22" s="3" t="s">
        <v>188</v>
      </c>
      <c r="D22" s="11" t="s">
        <v>189</v>
      </c>
      <c r="E22" s="4" t="s">
        <v>190</v>
      </c>
      <c r="F22" s="31">
        <v>168</v>
      </c>
      <c r="G22" s="25" t="s">
        <v>179</v>
      </c>
      <c r="H22" s="26">
        <v>600</v>
      </c>
      <c r="I22" s="29">
        <v>71136000000</v>
      </c>
      <c r="J22" s="8" t="s">
        <v>185</v>
      </c>
      <c r="K22" s="14">
        <v>285000</v>
      </c>
      <c r="L22" s="9" t="s">
        <v>86</v>
      </c>
      <c r="M22" s="4" t="s">
        <v>379</v>
      </c>
      <c r="N22" s="16" t="s">
        <v>39</v>
      </c>
      <c r="O22" s="132" t="s">
        <v>40</v>
      </c>
      <c r="P22" s="13" t="s">
        <v>40</v>
      </c>
      <c r="Q22" s="45"/>
      <c r="R22" s="45"/>
      <c r="S22" s="45"/>
      <c r="T22" s="45"/>
      <c r="U22" s="45"/>
    </row>
    <row r="23" spans="1:26" s="34" customFormat="1" ht="47.25" customHeight="1" x14ac:dyDescent="0.2">
      <c r="A23" s="13">
        <v>3</v>
      </c>
      <c r="B23" s="3" t="s">
        <v>46</v>
      </c>
      <c r="C23" s="3" t="s">
        <v>47</v>
      </c>
      <c r="D23" s="11" t="s">
        <v>48</v>
      </c>
      <c r="E23" s="4" t="s">
        <v>281</v>
      </c>
      <c r="F23" s="31">
        <v>166</v>
      </c>
      <c r="G23" s="5" t="s">
        <v>49</v>
      </c>
      <c r="H23" s="6">
        <v>57138</v>
      </c>
      <c r="I23" s="29">
        <v>71100000000</v>
      </c>
      <c r="J23" s="23" t="s">
        <v>43</v>
      </c>
      <c r="K23" s="14">
        <v>10296999</v>
      </c>
      <c r="L23" s="9" t="s">
        <v>86</v>
      </c>
      <c r="M23" s="4" t="s">
        <v>379</v>
      </c>
      <c r="N23" s="16" t="s">
        <v>39</v>
      </c>
      <c r="O23" s="132" t="s">
        <v>40</v>
      </c>
      <c r="P23" s="13" t="s">
        <v>40</v>
      </c>
      <c r="Q23" s="45"/>
      <c r="R23" s="45"/>
      <c r="S23" s="45"/>
      <c r="T23" s="45"/>
      <c r="U23" s="45"/>
    </row>
    <row r="24" spans="1:26" s="34" customFormat="1" ht="64.5" customHeight="1" x14ac:dyDescent="0.2">
      <c r="A24" s="121">
        <v>4</v>
      </c>
      <c r="B24" s="55" t="s">
        <v>42</v>
      </c>
      <c r="C24" s="55" t="s">
        <v>50</v>
      </c>
      <c r="D24" s="56" t="s">
        <v>105</v>
      </c>
      <c r="E24" s="32" t="s">
        <v>106</v>
      </c>
      <c r="F24" s="32">
        <v>876</v>
      </c>
      <c r="G24" s="31" t="s">
        <v>36</v>
      </c>
      <c r="H24" s="29">
        <v>1</v>
      </c>
      <c r="I24" s="29">
        <v>71100000000</v>
      </c>
      <c r="J24" s="23" t="s">
        <v>43</v>
      </c>
      <c r="K24" s="58">
        <v>2130303</v>
      </c>
      <c r="L24" s="9" t="s">
        <v>86</v>
      </c>
      <c r="M24" s="4" t="s">
        <v>379</v>
      </c>
      <c r="N24" s="59" t="s">
        <v>39</v>
      </c>
      <c r="O24" s="59" t="s">
        <v>40</v>
      </c>
      <c r="P24" s="59" t="s">
        <v>40</v>
      </c>
      <c r="Q24" s="45"/>
      <c r="R24" s="45"/>
      <c r="S24" s="45"/>
      <c r="T24" s="45"/>
      <c r="U24" s="45"/>
    </row>
    <row r="25" spans="1:26" s="34" customFormat="1" ht="67.5" customHeight="1" x14ac:dyDescent="0.2">
      <c r="A25" s="121">
        <v>5</v>
      </c>
      <c r="B25" s="55" t="s">
        <v>323</v>
      </c>
      <c r="C25" s="55" t="s">
        <v>324</v>
      </c>
      <c r="D25" s="56" t="s">
        <v>325</v>
      </c>
      <c r="E25" s="32" t="s">
        <v>326</v>
      </c>
      <c r="F25" s="32">
        <v>876</v>
      </c>
      <c r="G25" s="31" t="s">
        <v>36</v>
      </c>
      <c r="H25" s="29">
        <v>1</v>
      </c>
      <c r="I25" s="29">
        <v>71131000000</v>
      </c>
      <c r="J25" s="23" t="s">
        <v>41</v>
      </c>
      <c r="K25" s="58">
        <v>751680</v>
      </c>
      <c r="L25" s="9" t="s">
        <v>86</v>
      </c>
      <c r="M25" s="4" t="s">
        <v>379</v>
      </c>
      <c r="N25" s="59" t="s">
        <v>39</v>
      </c>
      <c r="O25" s="59" t="s">
        <v>40</v>
      </c>
      <c r="P25" s="59" t="s">
        <v>40</v>
      </c>
      <c r="Q25" s="45"/>
      <c r="R25" s="45"/>
      <c r="S25" s="45"/>
      <c r="T25" s="45"/>
      <c r="U25" s="45"/>
    </row>
    <row r="26" spans="1:26" s="34" customFormat="1" ht="21" customHeight="1" x14ac:dyDescent="0.2">
      <c r="A26" s="281" t="s">
        <v>152</v>
      </c>
      <c r="B26" s="282"/>
      <c r="C26" s="282"/>
      <c r="D26" s="282"/>
      <c r="E26" s="282"/>
      <c r="F26" s="282"/>
      <c r="G26" s="282"/>
      <c r="H26" s="282"/>
      <c r="I26" s="282"/>
      <c r="J26" s="283"/>
      <c r="K26" s="122">
        <f>SUM(K21:K25)</f>
        <v>54023323.329999998</v>
      </c>
      <c r="L26" s="284"/>
      <c r="M26" s="285"/>
      <c r="N26" s="285"/>
      <c r="O26" s="285"/>
      <c r="P26" s="286"/>
      <c r="Q26" s="45"/>
      <c r="R26" s="45"/>
      <c r="S26" s="45"/>
      <c r="T26" s="45"/>
      <c r="U26" s="45"/>
      <c r="V26" s="42"/>
    </row>
    <row r="27" spans="1:26" s="34" customFormat="1" ht="22.5" customHeight="1" x14ac:dyDescent="0.2">
      <c r="A27" s="278" t="s">
        <v>150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80"/>
      <c r="Q27" s="45"/>
      <c r="R27" s="45"/>
      <c r="S27" s="45"/>
      <c r="T27" s="45"/>
      <c r="U27" s="45"/>
      <c r="V27" s="42"/>
    </row>
    <row r="28" spans="1:26" s="34" customFormat="1" ht="61.5" customHeight="1" x14ac:dyDescent="0.2">
      <c r="A28" s="13">
        <v>6</v>
      </c>
      <c r="B28" s="55" t="s">
        <v>77</v>
      </c>
      <c r="C28" s="55" t="s">
        <v>109</v>
      </c>
      <c r="D28" s="56" t="s">
        <v>122</v>
      </c>
      <c r="E28" s="32" t="s">
        <v>110</v>
      </c>
      <c r="F28" s="57">
        <v>876</v>
      </c>
      <c r="G28" s="31" t="s">
        <v>36</v>
      </c>
      <c r="H28" s="29">
        <v>1</v>
      </c>
      <c r="I28" s="29">
        <v>71100000000</v>
      </c>
      <c r="J28" s="23" t="s">
        <v>43</v>
      </c>
      <c r="K28" s="58">
        <v>3402034</v>
      </c>
      <c r="L28" s="59" t="s">
        <v>150</v>
      </c>
      <c r="M28" s="59" t="s">
        <v>151</v>
      </c>
      <c r="N28" s="59" t="s">
        <v>39</v>
      </c>
      <c r="O28" s="59" t="s">
        <v>40</v>
      </c>
      <c r="P28" s="59" t="s">
        <v>40</v>
      </c>
      <c r="Q28" s="45"/>
      <c r="R28" s="45"/>
      <c r="S28" s="45"/>
      <c r="T28" s="45"/>
      <c r="U28" s="45"/>
      <c r="V28" s="42"/>
    </row>
    <row r="29" spans="1:26" s="34" customFormat="1" ht="20.25" customHeight="1" x14ac:dyDescent="0.2">
      <c r="A29" s="281" t="s">
        <v>153</v>
      </c>
      <c r="B29" s="282"/>
      <c r="C29" s="282"/>
      <c r="D29" s="282"/>
      <c r="E29" s="282"/>
      <c r="F29" s="282"/>
      <c r="G29" s="282"/>
      <c r="H29" s="282"/>
      <c r="I29" s="282"/>
      <c r="J29" s="283"/>
      <c r="K29" s="122">
        <f>K28</f>
        <v>3402034</v>
      </c>
      <c r="L29" s="284"/>
      <c r="M29" s="285"/>
      <c r="N29" s="285"/>
      <c r="O29" s="285"/>
      <c r="P29" s="286"/>
      <c r="Q29" s="45"/>
      <c r="R29" s="45"/>
      <c r="S29" s="45"/>
      <c r="T29" s="45"/>
      <c r="U29" s="45"/>
      <c r="V29" s="42"/>
    </row>
    <row r="30" spans="1:26" s="34" customFormat="1" ht="21.75" customHeight="1" x14ac:dyDescent="0.2">
      <c r="A30" s="278" t="s">
        <v>151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80"/>
      <c r="Q30" s="45"/>
      <c r="R30" s="45"/>
      <c r="S30" s="45"/>
      <c r="T30" s="45"/>
      <c r="U30" s="45"/>
      <c r="V30" s="42"/>
    </row>
    <row r="31" spans="1:26" s="34" customFormat="1" ht="72" customHeight="1" x14ac:dyDescent="0.2">
      <c r="A31" s="18">
        <v>7</v>
      </c>
      <c r="B31" s="3" t="s">
        <v>42</v>
      </c>
      <c r="C31" s="3" t="s">
        <v>188</v>
      </c>
      <c r="D31" s="11" t="s">
        <v>189</v>
      </c>
      <c r="E31" s="4" t="s">
        <v>190</v>
      </c>
      <c r="F31" s="31">
        <v>168</v>
      </c>
      <c r="G31" s="25" t="s">
        <v>179</v>
      </c>
      <c r="H31" s="6">
        <v>845</v>
      </c>
      <c r="I31" s="29">
        <v>71100000000</v>
      </c>
      <c r="J31" s="23" t="s">
        <v>43</v>
      </c>
      <c r="K31" s="14">
        <v>4351396.67</v>
      </c>
      <c r="L31" s="9" t="s">
        <v>151</v>
      </c>
      <c r="M31" s="9" t="s">
        <v>343</v>
      </c>
      <c r="N31" s="16" t="s">
        <v>39</v>
      </c>
      <c r="O31" s="136" t="s">
        <v>40</v>
      </c>
      <c r="P31" s="13" t="s">
        <v>40</v>
      </c>
      <c r="Q31" s="45"/>
      <c r="R31" s="45"/>
      <c r="S31" s="45"/>
      <c r="T31" s="45"/>
      <c r="U31" s="45"/>
      <c r="V31" s="42"/>
    </row>
    <row r="32" spans="1:26" s="34" customFormat="1" ht="21" customHeight="1" x14ac:dyDescent="0.2">
      <c r="A32" s="281" t="s">
        <v>154</v>
      </c>
      <c r="B32" s="282"/>
      <c r="C32" s="282"/>
      <c r="D32" s="282"/>
      <c r="E32" s="282"/>
      <c r="F32" s="282"/>
      <c r="G32" s="282"/>
      <c r="H32" s="282"/>
      <c r="I32" s="282"/>
      <c r="J32" s="283"/>
      <c r="K32" s="122">
        <f>K31</f>
        <v>4351396.67</v>
      </c>
      <c r="L32" s="284"/>
      <c r="M32" s="285"/>
      <c r="N32" s="285"/>
      <c r="O32" s="285"/>
      <c r="P32" s="286"/>
      <c r="Q32" s="45"/>
      <c r="R32" s="45"/>
      <c r="S32" s="45"/>
      <c r="T32" s="45"/>
      <c r="U32" s="45"/>
      <c r="V32" s="42"/>
    </row>
    <row r="33" spans="1:22" s="34" customFormat="1" ht="19.5" customHeight="1" x14ac:dyDescent="0.2">
      <c r="A33" s="287" t="s">
        <v>155</v>
      </c>
      <c r="B33" s="282"/>
      <c r="C33" s="282"/>
      <c r="D33" s="282"/>
      <c r="E33" s="282"/>
      <c r="F33" s="282"/>
      <c r="G33" s="282"/>
      <c r="H33" s="282"/>
      <c r="I33" s="282"/>
      <c r="J33" s="283"/>
      <c r="K33" s="122">
        <f>K26+K29+K32</f>
        <v>61776754</v>
      </c>
      <c r="L33" s="284"/>
      <c r="M33" s="285"/>
      <c r="N33" s="285"/>
      <c r="O33" s="285"/>
      <c r="P33" s="286"/>
      <c r="Q33" s="123"/>
      <c r="R33" s="123"/>
      <c r="S33" s="123"/>
      <c r="T33" s="123"/>
      <c r="U33" s="123"/>
      <c r="V33" s="42"/>
    </row>
    <row r="34" spans="1:22" s="34" customFormat="1" ht="21.75" customHeight="1" x14ac:dyDescent="0.2">
      <c r="A34" s="288" t="s">
        <v>342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6"/>
      <c r="Q34" s="124"/>
      <c r="R34" s="124"/>
      <c r="S34" s="124"/>
      <c r="T34" s="124"/>
      <c r="U34" s="124"/>
      <c r="V34" s="42"/>
    </row>
    <row r="35" spans="1:22" s="34" customFormat="1" ht="21" customHeight="1" x14ac:dyDescent="0.2">
      <c r="A35" s="278" t="s">
        <v>343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80"/>
      <c r="Q35" s="45"/>
      <c r="R35" s="45"/>
      <c r="S35" s="45"/>
      <c r="T35" s="45"/>
      <c r="U35" s="45"/>
      <c r="V35" s="42"/>
    </row>
    <row r="36" spans="1:22" s="34" customFormat="1" ht="111" customHeight="1" x14ac:dyDescent="0.2">
      <c r="A36" s="13">
        <v>1</v>
      </c>
      <c r="B36" s="27" t="s">
        <v>77</v>
      </c>
      <c r="C36" s="27" t="s">
        <v>180</v>
      </c>
      <c r="D36" s="11" t="s">
        <v>174</v>
      </c>
      <c r="E36" s="4" t="s">
        <v>175</v>
      </c>
      <c r="F36" s="31">
        <v>168</v>
      </c>
      <c r="G36" s="25" t="s">
        <v>179</v>
      </c>
      <c r="H36" s="6">
        <v>7688</v>
      </c>
      <c r="I36" s="29">
        <v>71100000000</v>
      </c>
      <c r="J36" s="23" t="s">
        <v>43</v>
      </c>
      <c r="K36" s="14">
        <v>40559341.329999998</v>
      </c>
      <c r="L36" s="9" t="s">
        <v>343</v>
      </c>
      <c r="M36" s="4" t="s">
        <v>380</v>
      </c>
      <c r="N36" s="18" t="s">
        <v>78</v>
      </c>
      <c r="O36" s="37" t="s">
        <v>40</v>
      </c>
      <c r="P36" s="61" t="s">
        <v>40</v>
      </c>
      <c r="Q36" s="45"/>
      <c r="R36" s="45"/>
      <c r="S36" s="45"/>
      <c r="T36" s="45"/>
      <c r="U36" s="45"/>
      <c r="V36" s="42"/>
    </row>
    <row r="37" spans="1:22" s="34" customFormat="1" ht="60.75" customHeight="1" x14ac:dyDescent="0.2">
      <c r="A37" s="13">
        <v>2</v>
      </c>
      <c r="B37" s="3" t="s">
        <v>42</v>
      </c>
      <c r="C37" s="3" t="s">
        <v>188</v>
      </c>
      <c r="D37" s="11" t="s">
        <v>189</v>
      </c>
      <c r="E37" s="4" t="s">
        <v>190</v>
      </c>
      <c r="F37" s="31">
        <v>168</v>
      </c>
      <c r="G37" s="25" t="s">
        <v>179</v>
      </c>
      <c r="H37" s="26">
        <v>600</v>
      </c>
      <c r="I37" s="29">
        <v>71136000000</v>
      </c>
      <c r="J37" s="8" t="s">
        <v>185</v>
      </c>
      <c r="K37" s="14">
        <v>285000</v>
      </c>
      <c r="L37" s="9" t="s">
        <v>343</v>
      </c>
      <c r="M37" s="9" t="s">
        <v>344</v>
      </c>
      <c r="N37" s="16" t="s">
        <v>39</v>
      </c>
      <c r="O37" s="132" t="s">
        <v>40</v>
      </c>
      <c r="P37" s="13" t="s">
        <v>40</v>
      </c>
      <c r="Q37" s="45"/>
      <c r="R37" s="45"/>
      <c r="S37" s="45"/>
      <c r="T37" s="45"/>
      <c r="U37" s="45"/>
      <c r="V37" s="42"/>
    </row>
    <row r="38" spans="1:22" s="34" customFormat="1" ht="54.75" customHeight="1" x14ac:dyDescent="0.2">
      <c r="A38" s="13">
        <v>3</v>
      </c>
      <c r="B38" s="3" t="s">
        <v>46</v>
      </c>
      <c r="C38" s="3" t="s">
        <v>47</v>
      </c>
      <c r="D38" s="11" t="s">
        <v>48</v>
      </c>
      <c r="E38" s="4" t="s">
        <v>281</v>
      </c>
      <c r="F38" s="31">
        <v>166</v>
      </c>
      <c r="G38" s="5" t="s">
        <v>49</v>
      </c>
      <c r="H38" s="6">
        <v>57138</v>
      </c>
      <c r="I38" s="29">
        <v>71100000000</v>
      </c>
      <c r="J38" s="23" t="s">
        <v>43</v>
      </c>
      <c r="K38" s="14">
        <v>10296999</v>
      </c>
      <c r="L38" s="9" t="s">
        <v>343</v>
      </c>
      <c r="M38" s="4" t="s">
        <v>244</v>
      </c>
      <c r="N38" s="16" t="s">
        <v>39</v>
      </c>
      <c r="O38" s="132" t="s">
        <v>40</v>
      </c>
      <c r="P38" s="13" t="s">
        <v>40</v>
      </c>
      <c r="Q38" s="45"/>
      <c r="R38" s="45"/>
      <c r="S38" s="45"/>
      <c r="T38" s="45"/>
      <c r="U38" s="45"/>
      <c r="V38" s="42"/>
    </row>
    <row r="39" spans="1:22" s="34" customFormat="1" ht="63.75" x14ac:dyDescent="0.2">
      <c r="A39" s="121">
        <v>4</v>
      </c>
      <c r="B39" s="55" t="s">
        <v>42</v>
      </c>
      <c r="C39" s="55" t="s">
        <v>50</v>
      </c>
      <c r="D39" s="56" t="s">
        <v>105</v>
      </c>
      <c r="E39" s="32" t="s">
        <v>106</v>
      </c>
      <c r="F39" s="32">
        <v>876</v>
      </c>
      <c r="G39" s="31" t="s">
        <v>36</v>
      </c>
      <c r="H39" s="29">
        <v>1</v>
      </c>
      <c r="I39" s="29">
        <v>71100000000</v>
      </c>
      <c r="J39" s="23" t="s">
        <v>43</v>
      </c>
      <c r="K39" s="58">
        <v>2500000</v>
      </c>
      <c r="L39" s="9" t="s">
        <v>343</v>
      </c>
      <c r="M39" s="59" t="s">
        <v>244</v>
      </c>
      <c r="N39" s="59" t="s">
        <v>39</v>
      </c>
      <c r="O39" s="59" t="s">
        <v>40</v>
      </c>
      <c r="P39" s="59" t="s">
        <v>40</v>
      </c>
      <c r="Q39" s="45"/>
      <c r="R39" s="45"/>
      <c r="S39" s="45"/>
      <c r="T39" s="45"/>
      <c r="U39" s="45"/>
    </row>
    <row r="40" spans="1:22" s="34" customFormat="1" ht="52.5" customHeight="1" x14ac:dyDescent="0.2">
      <c r="A40" s="121">
        <v>5</v>
      </c>
      <c r="B40" s="55" t="s">
        <v>323</v>
      </c>
      <c r="C40" s="55" t="s">
        <v>324</v>
      </c>
      <c r="D40" s="56" t="s">
        <v>325</v>
      </c>
      <c r="E40" s="32" t="s">
        <v>326</v>
      </c>
      <c r="F40" s="32">
        <v>876</v>
      </c>
      <c r="G40" s="31" t="s">
        <v>36</v>
      </c>
      <c r="H40" s="29">
        <v>1</v>
      </c>
      <c r="I40" s="29">
        <v>71131000000</v>
      </c>
      <c r="J40" s="23" t="s">
        <v>41</v>
      </c>
      <c r="K40" s="58">
        <v>751680</v>
      </c>
      <c r="L40" s="9" t="s">
        <v>343</v>
      </c>
      <c r="M40" s="59" t="s">
        <v>244</v>
      </c>
      <c r="N40" s="59" t="s">
        <v>39</v>
      </c>
      <c r="O40" s="59" t="s">
        <v>40</v>
      </c>
      <c r="P40" s="59" t="s">
        <v>40</v>
      </c>
      <c r="Q40" s="45"/>
      <c r="R40" s="45"/>
      <c r="S40" s="45"/>
      <c r="T40" s="45"/>
      <c r="U40" s="45"/>
    </row>
    <row r="41" spans="1:22" s="34" customFormat="1" ht="15" x14ac:dyDescent="0.2">
      <c r="A41" s="281" t="s">
        <v>345</v>
      </c>
      <c r="B41" s="282"/>
      <c r="C41" s="282"/>
      <c r="D41" s="282"/>
      <c r="E41" s="282"/>
      <c r="F41" s="282"/>
      <c r="G41" s="282"/>
      <c r="H41" s="282"/>
      <c r="I41" s="282"/>
      <c r="J41" s="283"/>
      <c r="K41" s="122">
        <f>SUM(K36:K40)</f>
        <v>54393020.329999998</v>
      </c>
      <c r="L41" s="284"/>
      <c r="M41" s="285"/>
      <c r="N41" s="285"/>
      <c r="O41" s="285"/>
      <c r="P41" s="286"/>
      <c r="Q41" s="45"/>
      <c r="R41" s="45"/>
      <c r="S41" s="45"/>
      <c r="T41" s="45"/>
      <c r="U41" s="45"/>
    </row>
    <row r="42" spans="1:22" s="34" customFormat="1" ht="15" x14ac:dyDescent="0.2">
      <c r="A42" s="278" t="s">
        <v>344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80"/>
      <c r="Q42" s="45"/>
      <c r="R42" s="45"/>
      <c r="S42" s="45"/>
      <c r="T42" s="45"/>
      <c r="U42" s="45"/>
    </row>
    <row r="43" spans="1:22" s="34" customFormat="1" ht="55.5" customHeight="1" x14ac:dyDescent="0.2">
      <c r="A43" s="13">
        <v>6</v>
      </c>
      <c r="B43" s="55" t="s">
        <v>77</v>
      </c>
      <c r="C43" s="55" t="s">
        <v>109</v>
      </c>
      <c r="D43" s="56" t="s">
        <v>122</v>
      </c>
      <c r="E43" s="32" t="s">
        <v>110</v>
      </c>
      <c r="F43" s="57">
        <v>876</v>
      </c>
      <c r="G43" s="31" t="s">
        <v>36</v>
      </c>
      <c r="H43" s="29">
        <v>1</v>
      </c>
      <c r="I43" s="29">
        <v>71100000000</v>
      </c>
      <c r="J43" s="23" t="s">
        <v>43</v>
      </c>
      <c r="K43" s="58">
        <v>3402034</v>
      </c>
      <c r="L43" s="59" t="s">
        <v>344</v>
      </c>
      <c r="M43" s="59" t="s">
        <v>244</v>
      </c>
      <c r="N43" s="59" t="s">
        <v>39</v>
      </c>
      <c r="O43" s="59" t="s">
        <v>40</v>
      </c>
      <c r="P43" s="59" t="s">
        <v>40</v>
      </c>
      <c r="Q43" s="45"/>
      <c r="R43" s="45"/>
      <c r="S43" s="45"/>
      <c r="T43" s="45"/>
      <c r="U43" s="45"/>
    </row>
    <row r="44" spans="1:22" s="34" customFormat="1" ht="15" x14ac:dyDescent="0.2">
      <c r="A44" s="281" t="s">
        <v>346</v>
      </c>
      <c r="B44" s="282"/>
      <c r="C44" s="282"/>
      <c r="D44" s="282"/>
      <c r="E44" s="282"/>
      <c r="F44" s="282"/>
      <c r="G44" s="282"/>
      <c r="H44" s="282"/>
      <c r="I44" s="282"/>
      <c r="J44" s="283"/>
      <c r="K44" s="122">
        <f>K43</f>
        <v>3402034</v>
      </c>
      <c r="L44" s="284"/>
      <c r="M44" s="285"/>
      <c r="N44" s="285"/>
      <c r="O44" s="285"/>
      <c r="P44" s="286"/>
      <c r="Q44" s="45"/>
      <c r="R44" s="45"/>
      <c r="S44" s="45"/>
      <c r="T44" s="45"/>
      <c r="U44" s="45"/>
    </row>
    <row r="45" spans="1:22" s="34" customFormat="1" ht="15" x14ac:dyDescent="0.25">
      <c r="A45" s="278" t="s">
        <v>244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80"/>
      <c r="Q45" s="125"/>
      <c r="R45" s="125"/>
      <c r="S45" s="125"/>
      <c r="T45" s="125"/>
      <c r="U45" s="125"/>
    </row>
    <row r="46" spans="1:22" s="34" customFormat="1" ht="59.25" customHeight="1" x14ac:dyDescent="0.2">
      <c r="A46" s="18">
        <v>7</v>
      </c>
      <c r="B46" s="3" t="s">
        <v>42</v>
      </c>
      <c r="C46" s="3" t="s">
        <v>188</v>
      </c>
      <c r="D46" s="11" t="s">
        <v>189</v>
      </c>
      <c r="E46" s="4" t="s">
        <v>190</v>
      </c>
      <c r="F46" s="31">
        <v>168</v>
      </c>
      <c r="G46" s="25" t="s">
        <v>179</v>
      </c>
      <c r="H46" s="6">
        <v>845</v>
      </c>
      <c r="I46" s="29">
        <v>71100000000</v>
      </c>
      <c r="J46" s="23" t="s">
        <v>43</v>
      </c>
      <c r="K46" s="14">
        <v>4351396.67</v>
      </c>
      <c r="L46" s="9" t="s">
        <v>244</v>
      </c>
      <c r="M46" s="9" t="s">
        <v>381</v>
      </c>
      <c r="N46" s="16" t="s">
        <v>39</v>
      </c>
      <c r="O46" s="136" t="s">
        <v>40</v>
      </c>
      <c r="P46" s="13" t="s">
        <v>40</v>
      </c>
    </row>
    <row r="47" spans="1:22" s="34" customFormat="1" ht="15" x14ac:dyDescent="0.2">
      <c r="A47" s="281" t="s">
        <v>347</v>
      </c>
      <c r="B47" s="282"/>
      <c r="C47" s="282"/>
      <c r="D47" s="282"/>
      <c r="E47" s="282"/>
      <c r="F47" s="282"/>
      <c r="G47" s="282"/>
      <c r="H47" s="282"/>
      <c r="I47" s="282"/>
      <c r="J47" s="283"/>
      <c r="K47" s="122">
        <f>K46</f>
        <v>4351396.67</v>
      </c>
      <c r="L47" s="284"/>
      <c r="M47" s="285"/>
      <c r="N47" s="285"/>
      <c r="O47" s="285"/>
      <c r="P47" s="286"/>
    </row>
    <row r="48" spans="1:22" s="34" customFormat="1" ht="15" x14ac:dyDescent="0.2">
      <c r="A48" s="287" t="s">
        <v>348</v>
      </c>
      <c r="B48" s="282"/>
      <c r="C48" s="282"/>
      <c r="D48" s="282"/>
      <c r="E48" s="282"/>
      <c r="F48" s="282"/>
      <c r="G48" s="282"/>
      <c r="H48" s="282"/>
      <c r="I48" s="282"/>
      <c r="J48" s="283"/>
      <c r="K48" s="122">
        <f>K41+K44+K47</f>
        <v>62146451</v>
      </c>
      <c r="L48" s="284"/>
      <c r="M48" s="285"/>
      <c r="N48" s="285"/>
      <c r="O48" s="285"/>
      <c r="P48" s="286"/>
    </row>
    <row r="51" spans="4:22" ht="15" x14ac:dyDescent="0.25">
      <c r="D51" s="276" t="s">
        <v>75</v>
      </c>
      <c r="E51" s="277"/>
      <c r="F51" s="277"/>
      <c r="G51" s="277"/>
      <c r="V51" s="33"/>
    </row>
  </sheetData>
  <mergeCells count="60">
    <mergeCell ref="L2:O4"/>
    <mergeCell ref="A6:C6"/>
    <mergeCell ref="D6:E6"/>
    <mergeCell ref="A7:C7"/>
    <mergeCell ref="D7:E7"/>
    <mergeCell ref="E2:K4"/>
    <mergeCell ref="A11:C11"/>
    <mergeCell ref="D11:E11"/>
    <mergeCell ref="A12:C12"/>
    <mergeCell ref="D12:E12"/>
    <mergeCell ref="A8:C8"/>
    <mergeCell ref="D8:E8"/>
    <mergeCell ref="A9:C9"/>
    <mergeCell ref="D9:E9"/>
    <mergeCell ref="A10:C10"/>
    <mergeCell ref="D10:E10"/>
    <mergeCell ref="A15:A17"/>
    <mergeCell ref="B15:B17"/>
    <mergeCell ref="C15:C17"/>
    <mergeCell ref="D15:M15"/>
    <mergeCell ref="N15:N17"/>
    <mergeCell ref="U15:U17"/>
    <mergeCell ref="D16:D17"/>
    <mergeCell ref="E16:E17"/>
    <mergeCell ref="F16:G16"/>
    <mergeCell ref="H16:H17"/>
    <mergeCell ref="I16:J16"/>
    <mergeCell ref="K16:K17"/>
    <mergeCell ref="L16:M16"/>
    <mergeCell ref="O15:O16"/>
    <mergeCell ref="P15:P16"/>
    <mergeCell ref="Q15:Q17"/>
    <mergeCell ref="R15:R17"/>
    <mergeCell ref="S15:S17"/>
    <mergeCell ref="T15:T17"/>
    <mergeCell ref="A34:P34"/>
    <mergeCell ref="A19:P19"/>
    <mergeCell ref="A20:P20"/>
    <mergeCell ref="A26:J26"/>
    <mergeCell ref="L26:P26"/>
    <mergeCell ref="A27:P27"/>
    <mergeCell ref="A29:J29"/>
    <mergeCell ref="L29:P29"/>
    <mergeCell ref="A30:P30"/>
    <mergeCell ref="A32:J32"/>
    <mergeCell ref="L32:P32"/>
    <mergeCell ref="A33:J33"/>
    <mergeCell ref="L33:P33"/>
    <mergeCell ref="D51:G51"/>
    <mergeCell ref="A35:P35"/>
    <mergeCell ref="A41:J41"/>
    <mergeCell ref="L41:P41"/>
    <mergeCell ref="A42:P42"/>
    <mergeCell ref="A44:J44"/>
    <mergeCell ref="L44:P44"/>
    <mergeCell ref="A45:P45"/>
    <mergeCell ref="A47:J47"/>
    <mergeCell ref="L47:P47"/>
    <mergeCell ref="A48:J48"/>
    <mergeCell ref="L48:P48"/>
  </mergeCells>
  <hyperlinks>
    <hyperlink ref="D9" r:id="rId1"/>
  </hyperlinks>
  <pageMargins left="0.70866141732283472" right="0.70866141732283472" top="0.74803149606299213" bottom="0.74803149606299213" header="0.31496062992125984" footer="0.31496062992125984"/>
  <pageSetup paperSize="9" scale="39" fitToHeight="999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2021</vt:lpstr>
      <vt:lpstr>2 квартал 2021</vt:lpstr>
      <vt:lpstr>3 квартал 2021</vt:lpstr>
      <vt:lpstr>4 квартал 2021</vt:lpstr>
      <vt:lpstr>Закупки у СМП на 22-23 гг.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2021-12-06T08:14:37Z</dcterms:modified>
</cp:coreProperties>
</file>