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410" yWindow="15" windowWidth="15315" windowHeight="12795" activeTab="2"/>
  </bookViews>
  <sheets>
    <sheet name="Пр 1+" sheetId="4" r:id="rId1"/>
    <sheet name="Пр 2+" sheetId="5" r:id="rId2"/>
    <sheet name="Пр 3 +" sheetId="3" r:id="rId3"/>
  </sheets>
  <definedNames>
    <definedName name="_xlnm._FilterDatabase" localSheetId="2" hidden="1">'Пр 3 +'!$9:$9</definedName>
    <definedName name="_xlnm.Print_Titles" localSheetId="2">'Пр 3 +'!$5:$9</definedName>
    <definedName name="_xlnm.Print_Area" localSheetId="0">'Пр 1+'!$A$1:$L$33</definedName>
    <definedName name="_xlnm.Print_Area" localSheetId="1">'Пр 2+'!$B$1:$I$53</definedName>
    <definedName name="_xlnm.Print_Area" localSheetId="2">'Пр 3 +'!$A$1:$AF$9</definedName>
  </definedNames>
  <calcPr calcId="145621" refMode="R1C1"/>
</workbook>
</file>

<file path=xl/calcChain.xml><?xml version="1.0" encoding="utf-8"?>
<calcChain xmlns="http://schemas.openxmlformats.org/spreadsheetml/2006/main">
  <c r="AD106" i="3" l="1"/>
  <c r="AA108" i="3" l="1"/>
  <c r="AB107" i="3"/>
  <c r="AC107" i="3"/>
  <c r="AD107" i="3"/>
  <c r="AA107" i="3"/>
  <c r="AD99" i="3" l="1"/>
  <c r="AC99" i="3"/>
  <c r="AC39" i="3" l="1"/>
  <c r="F69" i="3"/>
  <c r="G69" i="3"/>
  <c r="H69" i="3"/>
  <c r="E69" i="3"/>
  <c r="F64" i="3"/>
  <c r="G64" i="3"/>
  <c r="H64" i="3"/>
  <c r="E64" i="3"/>
  <c r="F61" i="3"/>
  <c r="G61" i="3"/>
  <c r="H61" i="3"/>
  <c r="E61" i="3"/>
  <c r="F56" i="3"/>
  <c r="F70" i="3" s="1"/>
  <c r="G56" i="3"/>
  <c r="G70" i="3" s="1"/>
  <c r="H56" i="3"/>
  <c r="H70" i="3" s="1"/>
  <c r="E56" i="3"/>
  <c r="E70" i="3" s="1"/>
  <c r="F49" i="3"/>
  <c r="G49" i="3"/>
  <c r="H49" i="3"/>
  <c r="E49" i="3"/>
  <c r="F44" i="3"/>
  <c r="G44" i="3"/>
  <c r="D44" i="3" s="1"/>
  <c r="H44" i="3"/>
  <c r="E44" i="3"/>
  <c r="F39" i="3"/>
  <c r="F50" i="3" s="1"/>
  <c r="F71" i="3" s="1"/>
  <c r="G39" i="3"/>
  <c r="G50" i="3" s="1"/>
  <c r="G71" i="3" s="1"/>
  <c r="H39" i="3"/>
  <c r="H50" i="3" s="1"/>
  <c r="H71" i="3" s="1"/>
  <c r="E39" i="3"/>
  <c r="E50" i="3" s="1"/>
  <c r="E71" i="3" s="1"/>
  <c r="D38" i="3"/>
  <c r="D41" i="3"/>
  <c r="D42" i="3"/>
  <c r="D43" i="3"/>
  <c r="D46" i="3"/>
  <c r="D47" i="3"/>
  <c r="D48" i="3"/>
  <c r="D53" i="3"/>
  <c r="D54" i="3"/>
  <c r="D55" i="3"/>
  <c r="D56" i="3"/>
  <c r="D58" i="3"/>
  <c r="D59" i="3"/>
  <c r="D60" i="3"/>
  <c r="D61" i="3"/>
  <c r="D63" i="3"/>
  <c r="D64" i="3"/>
  <c r="D66" i="3"/>
  <c r="D67" i="3"/>
  <c r="D68" i="3"/>
  <c r="D69" i="3"/>
  <c r="D37" i="3"/>
  <c r="AD64" i="3"/>
  <c r="AC64" i="3"/>
  <c r="AA64" i="3"/>
  <c r="AD61" i="3"/>
  <c r="AC61" i="3"/>
  <c r="AA61" i="3"/>
  <c r="AD56" i="3"/>
  <c r="AC56" i="3"/>
  <c r="AC70" i="3" s="1"/>
  <c r="AA56" i="3"/>
  <c r="AB70" i="3"/>
  <c r="AB69" i="3"/>
  <c r="AD69" i="3"/>
  <c r="AC69" i="3"/>
  <c r="AA69" i="3"/>
  <c r="AA70" i="3" s="1"/>
  <c r="AD49" i="3"/>
  <c r="AC49" i="3"/>
  <c r="AB49" i="3"/>
  <c r="AA49" i="3"/>
  <c r="AB44" i="3"/>
  <c r="AC44" i="3"/>
  <c r="AD44" i="3"/>
  <c r="AA44" i="3"/>
  <c r="AB39" i="3"/>
  <c r="AD39" i="3"/>
  <c r="AD50" i="3" s="1"/>
  <c r="AA39" i="3"/>
  <c r="AA50" i="3" s="1"/>
  <c r="AA71" i="3" s="1"/>
  <c r="AA77" i="3" s="1"/>
  <c r="AB86" i="3"/>
  <c r="AB81" i="3"/>
  <c r="AB31" i="3"/>
  <c r="AC31" i="3"/>
  <c r="AD31" i="3"/>
  <c r="AA31" i="3"/>
  <c r="AB50" i="3" l="1"/>
  <c r="AB71" i="3" s="1"/>
  <c r="AB77" i="3" s="1"/>
  <c r="AB108" i="3"/>
  <c r="AD70" i="3"/>
  <c r="AD71" i="3" s="1"/>
  <c r="AD77" i="3" s="1"/>
  <c r="D71" i="3"/>
  <c r="D70" i="3"/>
  <c r="D39" i="3"/>
  <c r="D49" i="3"/>
  <c r="D50" i="3" s="1"/>
  <c r="AC50" i="3"/>
  <c r="AC71" i="3" s="1"/>
  <c r="AC77" i="3" s="1"/>
  <c r="AC108" i="3" s="1"/>
  <c r="B28" i="4" l="1"/>
  <c r="C28" i="4" s="1"/>
  <c r="AD108" i="3"/>
  <c r="B30" i="4" s="1"/>
  <c r="C30" i="4" s="1"/>
  <c r="B29" i="4"/>
  <c r="AA109" i="3" l="1"/>
  <c r="B31" i="4"/>
  <c r="C29" i="4"/>
  <c r="C31" i="4" s="1"/>
</calcChain>
</file>

<file path=xl/comments1.xml><?xml version="1.0" encoding="utf-8"?>
<comments xmlns="http://schemas.openxmlformats.org/spreadsheetml/2006/main">
  <authors>
    <author>Огеренко Михайл Михайлович</author>
  </authors>
  <commentList>
    <comment ref="AD106" authorId="0">
      <text>
        <r>
          <rPr>
            <b/>
            <sz val="9"/>
            <color indexed="81"/>
            <rFont val="Tahoma"/>
            <charset val="1"/>
          </rPr>
          <t>Ранее 3,28404024</t>
        </r>
      </text>
    </comment>
  </commentList>
</comments>
</file>

<file path=xl/sharedStrings.xml><?xml version="1.0" encoding="utf-8"?>
<sst xmlns="http://schemas.openxmlformats.org/spreadsheetml/2006/main" count="1904" uniqueCount="246">
  <si>
    <t>всего</t>
  </si>
  <si>
    <t>N п/п</t>
  </si>
  <si>
    <t>1.1.</t>
  </si>
  <si>
    <t>-</t>
  </si>
  <si>
    <t>1.2.</t>
  </si>
  <si>
    <t>1.3.</t>
  </si>
  <si>
    <t>2.1.</t>
  </si>
  <si>
    <t>2.2.</t>
  </si>
  <si>
    <t xml:space="preserve">Приложение № 3  </t>
  </si>
  <si>
    <t>к требованиям к форме программы в области энергосбережения и повышения энергетической эффективности для организаций, осуществляющих регулируемые виды деятельности, и отчетности о ходе ее реализации</t>
  </si>
  <si>
    <t xml:space="preserve">ПЕРЕЧЕНЬ МЕРОПРИЯТИЙ, ОСНОВНОЙ ЦЕЛЬЮ КОТОРЫХ ЯВЛЯЕТСЯ ЭНЕРГОСБЕРЕЖЕНИЕ И (ИЛИ) ПОВЫШЕНИЕ ЭНЕРГЕТИЧЕСКОЙ ЭФФЕКТИВНОСТИ
</t>
  </si>
  <si>
    <t>Наименование мероприятия программы</t>
  </si>
  <si>
    <t>Объемы выполнения (план) с разбивкой по годам действия программы</t>
  </si>
  <si>
    <t>Плановые численные значения экономии в обозначенной размеренности с разбивкой по годам действия программы</t>
  </si>
  <si>
    <t>Показатели экономической эффективности</t>
  </si>
  <si>
    <t>Срок амортизации, лет</t>
  </si>
  <si>
    <t>Статья затрат</t>
  </si>
  <si>
    <t>Источник финансирования</t>
  </si>
  <si>
    <t>ед. изм.</t>
  </si>
  <si>
    <t>всего по годам экономия в указанной размерности</t>
  </si>
  <si>
    <t>численное значение экономии в указанной размерности</t>
  </si>
  <si>
    <t>численное значение экономии, т у. т.</t>
  </si>
  <si>
    <t>численное значение экономии, млн. руб.</t>
  </si>
  <si>
    <t>дисконтированный срок окупаемости, лет</t>
  </si>
  <si>
    <t>ВНД, %</t>
  </si>
  <si>
    <t>ЧДД, млн. руб.</t>
  </si>
  <si>
    <t>* Собственные средства предполагаемые получением Обществом в результате реструктуризации с АО "Энергоактив" путём слияния.</t>
  </si>
  <si>
    <t>ОРГАНИЗАЦИОННЫЕ МЕРОПРИЯТИЯ</t>
  </si>
  <si>
    <t>Проведение энергетического обследования</t>
  </si>
  <si>
    <t>шт</t>
  </si>
  <si>
    <t>Собственные средства</t>
  </si>
  <si>
    <t>Разработка технической политики предприятия</t>
  </si>
  <si>
    <t>Собственные средства*</t>
  </si>
  <si>
    <t>Разработка и реализация (совместно с потребителями) программы повышения коэффициента мощности в электрических сетях, с установкой устройств компенсации реактивной мощности в РУ у потребителей;</t>
  </si>
  <si>
    <t>Контроль за сроками поверки (замены) приборов учета вышедших за межповерочный интервал</t>
  </si>
  <si>
    <t xml:space="preserve">Проведение (не реже одного раза в год) тепловизионного обследования оборудования, участвующего в производстве, передаче и распределении электрической энергии, обеспечивающих собственные нужды ДЭС. </t>
  </si>
  <si>
    <t>Проведение (не реже одного раза в год) тепловизионного обследования ограждающих конструкций для контроля состояния тепловой защиты зданий и сооружений.</t>
  </si>
  <si>
    <t>Приобретение тепловизора для нужд эксплуатирующих служб с целью проведения работ п.7 и п.8 раздела "Организационные мероприятия"</t>
  </si>
  <si>
    <t>Организация работы по снижению коммерческих потерь электрической энергии, проведение рейдов по выявлению несанкционированного подключения к электрическим сетям.</t>
  </si>
  <si>
    <t>Организация контроля за соблюдением потребителями величины максимально разрешенной к использованию мощности. Проверка отключающих устройств установленных в точках поставки электрической энергии у потребителя на предмет их соответствия значениям мощности, указанной в договорах на электроснабжения и актах разграничения, действующему нормативам РФ.</t>
  </si>
  <si>
    <t>Разработка и введение в действие системы поощрения сотрудников учреждения за действия, направленные на энергосбережение</t>
  </si>
  <si>
    <t>Повышение технических знаний в вопросах энергосбережения отдельных категорий сотрудников учреждений, обучение сотрудников. Инструктаж персонала по методам энергосбережения и повышения энергетической эффективности.</t>
  </si>
  <si>
    <t>Составление руководств и режимных карт эксплуатации, управления и обслуживания оборудования и систематическая их доработка с учетом условий эксплуатации.</t>
  </si>
  <si>
    <t xml:space="preserve">Установка средств наглядной агитации по энергосбережению на ДЭС </t>
  </si>
  <si>
    <t>Разработка режимной карты и температурных графиков котельной в д. Согом</t>
  </si>
  <si>
    <t>т.ДТ</t>
  </si>
  <si>
    <t>Утверждение лимитов электропотребления на собственные нужды ДЭС и назначение ответственных за выполнение</t>
  </si>
  <si>
    <t>Организация контроля за загрузкой трансформаторов и перемещение трансформаторов между перегруженными и недогруженными трансформаторными подстанциями (в границах участка ДЭС).</t>
  </si>
  <si>
    <t>Организация контроля и проведение на постоянной основе работ по выравниванию фазной нагрузки в электрических сетях 0,4кВ.</t>
  </si>
  <si>
    <t>Разработка и реализация графиков отключения трансформаторов на двухтрансформаторных подстанциях в период минимальных нагрузок</t>
  </si>
  <si>
    <t>Разработка и реализация графиков перемещения ДГА между населенными пунктами</t>
  </si>
  <si>
    <t>ИТОГО ПО ОРГАНИЗАЦИОННЫМ МЕРОПРИЯТИЯМ</t>
  </si>
  <si>
    <t>МЕРОПРИЯТИЯ НАПРАВЛЕННЫЕ НА АВТОМАТИЗАЦИЮ ПРОИЗВОДСТВЕННЫХ ПРОЦЕССОВ И ОБЕСПЕЧЕНИЮ УЧЕТА ЭНЕРГОРЕСУРСОВ</t>
  </si>
  <si>
    <t>Внедрение систем мониторинга и автоматизации управления и производства электроэнергии на ДЭС Саранпауль, ДЭС Сосьва, ДЭС Няксимволь, ДЭС Шугур, ДЭС Урманный, ДЭС Кедровый, ДЭС Кирпичный, ДЭС Согом, ДЭС Елизарово.</t>
  </si>
  <si>
    <t>Установка приборов учета электрической энергии (внедрение АИИС УЭ)</t>
  </si>
  <si>
    <t>Березовский район:</t>
  </si>
  <si>
    <t>Установка приборов учета электрической энергии (внедрение АИИС УЭ) д.Кимкъясуй Березовского района</t>
  </si>
  <si>
    <t>Установка приборов учета электрической энергии (внедрение АИИС УЭ) д.Сартынья Березовского района</t>
  </si>
  <si>
    <t/>
  </si>
  <si>
    <t>Итого по Березовскому району:</t>
  </si>
  <si>
    <t>Белоярский район:</t>
  </si>
  <si>
    <t>Установка приборов учета электрической энергии (внедрение АИИС УЭ) с.Ванзеват Белоярского района</t>
  </si>
  <si>
    <t>Установка приборов учета электрической энергии (внедрение АИИС УЭ) д.Нумто Белоярского района</t>
  </si>
  <si>
    <t>2.3.</t>
  </si>
  <si>
    <t>Установка приборов учета электрической энергии (внедрение АИИС УЭ) д.Пашторы Белоярского района</t>
  </si>
  <si>
    <t>Итого по Белоярскому району:</t>
  </si>
  <si>
    <t>Ханты-Мансийский район:</t>
  </si>
  <si>
    <t>3.1.</t>
  </si>
  <si>
    <t>3.2.</t>
  </si>
  <si>
    <t>3.3.</t>
  </si>
  <si>
    <t>Итого по Ханты-Мансийскому району:</t>
  </si>
  <si>
    <t>Итого по установке приборов учета электрической энергии (внедрение АИИС УЭ):</t>
  </si>
  <si>
    <t>Установка приборов учета электрической энергии (развитие АИИС УЭ)</t>
  </si>
  <si>
    <t>Установка приборов учета электрической энергии (развитие АИИС УЭ) с.Саранпауль</t>
  </si>
  <si>
    <t>Установка приборов учета электрической энергии (развитие АИИС УЭ) п.Сосьва</t>
  </si>
  <si>
    <t>Установка приборов учета электрической энергии (развитие АИИС УЭ) с.Няксимволь</t>
  </si>
  <si>
    <t>Кондинский район:</t>
  </si>
  <si>
    <t>Установка приборов учета электрической энергии (развитие АИИС УЭ) с.Карым</t>
  </si>
  <si>
    <t>Установка приборов учета электрической энергии (развитие АИИС УЭ) д.Никулкино</t>
  </si>
  <si>
    <t>Установка приборов учета электрической энергии (развитие АИИС УЭ) п.Шугур</t>
  </si>
  <si>
    <t>Итого по Кондинскому району</t>
  </si>
  <si>
    <t>Нижневартовский район:</t>
  </si>
  <si>
    <t>Установка приборов учета электрической энергии (развитие АИИС УЭ) с.Корлики</t>
  </si>
  <si>
    <t>Итого по Нижневартовскому району:</t>
  </si>
  <si>
    <t>4.1.</t>
  </si>
  <si>
    <t>Установка приборов учета электрической энергии (развитие АИИС УЭ) п.Кирпичный</t>
  </si>
  <si>
    <t>4.2.</t>
  </si>
  <si>
    <t>Установка приборов учета электрической энергии (развитие АИИС УЭ) п.Кедровый</t>
  </si>
  <si>
    <t>4.3.</t>
  </si>
  <si>
    <t>Установка приборов учета электрической энергии (развитие АИИС УЭ) с.Согом</t>
  </si>
  <si>
    <t>Итого по приборов учета электрической энергии (развитие АИИС УЭ):</t>
  </si>
  <si>
    <t>Итого по "внедрению" и "развитию" приборов учёта электрической энергии:</t>
  </si>
  <si>
    <t>шт.</t>
  </si>
  <si>
    <t>Установка приборов учета дизельного топлива на ДЭС</t>
  </si>
  <si>
    <t>Приобретение и установка массомеров дизельного топлива при ДЭС на расход дизельного топлива</t>
  </si>
  <si>
    <t>Установка приборов учета на резервуары ДТ для учета общего потребления ДТ ДЭС</t>
  </si>
  <si>
    <t>Установка приборов учета тепловой энергии</t>
  </si>
  <si>
    <t>Установка приборов учета тепловой энергии в ЦТП д. Согом</t>
  </si>
  <si>
    <t>ИТОГО ПО МЕРОПРИЯТИЯМ НАПРАВЛЕННЫМ НА АВТОМАТИЗАЦИЮ ПРОИЗВОДСТВЕННЫХ ПРОЦЕССОВ И УЧЕТА ЭНЕРГОРЕСУРСОВ</t>
  </si>
  <si>
    <t>МЕРОПРИЯТИЯ НАПРАВЛЕННЫЕ ПОВЫШЕНИЕ ЭНЕРГЕТИЧЕСКОЙ ЭФФЕКТИВНОСТИ</t>
  </si>
  <si>
    <t>Снижение расхода электрической энергии, потребляемой на собственные нужды ДЭС</t>
  </si>
  <si>
    <t xml:space="preserve">Оснащение осветительными устройствами с использованием светодиодов </t>
  </si>
  <si>
    <t>Внутреннее освещение</t>
  </si>
  <si>
    <t>Наружное освещение</t>
  </si>
  <si>
    <t>&lt; 1</t>
  </si>
  <si>
    <t>Автоматизация управления освещением</t>
  </si>
  <si>
    <t>Установка автоматизированных систем управления электрическим освещением</t>
  </si>
  <si>
    <t>Оптимизация обогрева ДГА</t>
  </si>
  <si>
    <t>Снижение потерь электрической энергии</t>
  </si>
  <si>
    <t>Реконструкция электрических сетей</t>
  </si>
  <si>
    <t>Сети электроснабжения 0,4 кВ в д. Анеева Березовского района</t>
  </si>
  <si>
    <t>км</t>
  </si>
  <si>
    <t>Реконструкция кабельных линий 0,4кВ в п. Кедровый от РУ-0,4 кВ ДЭС до ТП-0,4/6 кВ № 18-5027 (0,2 км) и ТП-0,4/6 кВ № 18-5026  (0,15 км)</t>
  </si>
  <si>
    <t>Замена, установка трансформаторов, оптимизация загрузки трансформаторов</t>
  </si>
  <si>
    <t xml:space="preserve">Замена трансформаторов 250 кВА с низкой загрузкой (ТП-№5, 6, 12) на трансформаторы меньшей мощности ( ТМГ-100 кВА) в с. Саранпауль </t>
  </si>
  <si>
    <t xml:space="preserve">Замена трансформатора 160 кВА с низкой загрузкой в ТП-2 на трансформатор меньшей мощности (ТМГ-100 кВА) в п. Сосьва </t>
  </si>
  <si>
    <t>Перенос трансформатора 250кВА из ТП-18 в ТП-15 (трансформатор 630кВ из ТП-18 переносится в ТП-15) с. Саранпауль, с выводом тр-ров 630кВА в холодный резерв</t>
  </si>
  <si>
    <t>Перенос трансформатора 400кВА из ТП-1005 в ТП-1004, трансформатора 250кВА из ТП-1005 в ТП-1004 п. Шугур</t>
  </si>
  <si>
    <t>Сокращение потерь тепловой энергии</t>
  </si>
  <si>
    <t>Замена участков тепловой сети с изоляцией из стекловаты на изоляцию из ППУ д. Согом (капитальный ремонт сетей)</t>
  </si>
  <si>
    <t>м</t>
  </si>
  <si>
    <t>Оптимизация загрузки ДЭУ в период минимальных нагрузок</t>
  </si>
  <si>
    <t>Приобретение  ДЭУ мощностью 320 кВт для пос.Урманный оптимизации загрузки ДЭС в период минимальных нагрузок</t>
  </si>
  <si>
    <t>ИТОГО ПО МЕРОПРИЯТИЯМ НАПРАВЛЕННЫМ НА ПОВЫШЕНИЕ ЭНЕРГЕТИЧЕСКОЙ ЭФФЕКТИВНОСТИ</t>
  </si>
  <si>
    <t>ИТОГО ПО МЕРОПРИЯТИЯМ НАРАСТАЮЩИМ ИТОГОМ</t>
  </si>
  <si>
    <t>ИТОГО ПО МЕРОПРИЯТИЯМ ПО ГОДАМ</t>
  </si>
  <si>
    <t>Ответственный по направлению</t>
  </si>
  <si>
    <t>Главный энергетик</t>
  </si>
  <si>
    <t>ПТО</t>
  </si>
  <si>
    <t>РЭС</t>
  </si>
  <si>
    <t>РЭС, ОРЭЭ</t>
  </si>
  <si>
    <t>Главный инженер</t>
  </si>
  <si>
    <t>ОДС</t>
  </si>
  <si>
    <t>Служба генерации</t>
  </si>
  <si>
    <t>Наличие мероприятий вкл. в инвест. прогр.</t>
  </si>
  <si>
    <t>+</t>
  </si>
  <si>
    <t>АСУ</t>
  </si>
  <si>
    <t>АСУ, АИИС</t>
  </si>
  <si>
    <t>ОДС, РЭС</t>
  </si>
  <si>
    <t>АИИС</t>
  </si>
  <si>
    <t>Служба ГСМ</t>
  </si>
  <si>
    <t>ОКС</t>
  </si>
  <si>
    <t>Строительство солнечной электростанции д.Никулкина (уст.мощн 15 кВт)</t>
  </si>
  <si>
    <t>Развитие ВИЭ</t>
  </si>
  <si>
    <t>Затраты (план), млн. руб., с разбивкой по годам действия программы</t>
  </si>
  <si>
    <t>Итоговые затраты 2017-2020 гг.</t>
  </si>
  <si>
    <t>ПТО, ОКС</t>
  </si>
  <si>
    <t>Реконструкция электрических сетей в с.Тугияны, Белоярского района</t>
  </si>
  <si>
    <t>Установка приборов учета электрической энергии (внедрение АИИС УЭ) п.Красноленинский, Ханты-Мансийского района</t>
  </si>
  <si>
    <t>Установка приборов учета электрической энергии (внедрение АИИС УЭ) п.Урманный, Ханты-Мансийского района</t>
  </si>
  <si>
    <t>Установка приборов учета электрической энергии (внедрение АИИС УЭ) с.Елизарово, Ханты-Мансийского района</t>
  </si>
  <si>
    <t>Развитие АИИС третьего уровня  на базе программного обеспечения "Пирамида 2.0"</t>
  </si>
  <si>
    <t>Размещение оборудования для проекта "Сетевая солнечная электростанция в д.Шугур, Кондинского района"</t>
  </si>
  <si>
    <t>Размещение оборудования для проекта"Сетевая солнечная электростанция в с.Няксимволь, Березовского района"</t>
  </si>
  <si>
    <t>Руководитель организации</t>
  </si>
  <si>
    <t>Генеральный директор Акционерного Общества «Югорская энергетическая компания децентрализованной зоны»</t>
  </si>
  <si>
    <t>(должность)</t>
  </si>
  <si>
    <t>(Ф.И.О.)</t>
  </si>
  <si>
    <t>ПАСПОРТ</t>
  </si>
  <si>
    <t>ПРОГРАММА
ЭНЕРГОСБЕРЕЖЕНИЯ И ПОВЫШЕНИЯ ЭНЕРГЕТИЧЕСКОЙ ЭФФЕКТИВНОСТИ</t>
  </si>
  <si>
    <t xml:space="preserve"> Акционерного Общества «Югорская энергетическая компания децентрализованной зоны»</t>
  </si>
  <si>
    <t>(наименование организации)</t>
  </si>
  <si>
    <t>на 2017 - 2020 годы</t>
  </si>
  <si>
    <t>Основание для разработки программы</t>
  </si>
  <si>
    <t>Федеральный закон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</si>
  <si>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Почтовый адрес</t>
  </si>
  <si>
    <t>628011, Россия, Тюменская область, Ханты-Мансийский автономный округ-Югра г. Ханты-Мансийск,ул. Сосновый бор, д. 21</t>
  </si>
  <si>
    <t>Ответственный за формирование программы (Ф.И.О., контактный телефон, e-mail)</t>
  </si>
  <si>
    <t>Заместитель генерального директора - главный инженер О.В. Минин, тел. 8(3467) 37-93-30</t>
  </si>
  <si>
    <t>Год</t>
  </si>
  <si>
    <t>Даты начала и окончания действия программы</t>
  </si>
  <si>
    <t>2017 - 2020 гг.</t>
  </si>
  <si>
    <t>Доля затрат в инвестиционной программе, направленная на реализацию мероприятий программы энергосбережения и повышения энергетической эффективности</t>
  </si>
  <si>
    <t>Топливно-энергетические ресурсы (ТЭР)</t>
  </si>
  <si>
    <t>При осуществлении регулируемого вида деятельности</t>
  </si>
  <si>
    <t>При осуществлении прочей деятельности, в т.ч. хозяйственные нужды</t>
  </si>
  <si>
    <t>в т.ч. капитальные</t>
  </si>
  <si>
    <t>Суммарные затраты ТЭР</t>
  </si>
  <si>
    <t>Экономия ТЭР в результате реализации программы</t>
  </si>
  <si>
    <t>т у.т. без учета
воды</t>
  </si>
  <si>
    <t>2016 г (базовый год)*</t>
  </si>
  <si>
    <t xml:space="preserve"> ВСЕГО</t>
  </si>
  <si>
    <t>* Базовый год - предшествующий год году начала действия программы энергосбережения и повышения энергетической эффективности.</t>
  </si>
  <si>
    <t xml:space="preserve">Приложение № 2  </t>
  </si>
  <si>
    <t xml:space="preserve"> к требованиям к форме программы в области энергосбережения и повышения энергетической эффективности для организаций, осуществляющихрегулируемые виды деятельности, и отчетности о ходе ее реализации</t>
  </si>
  <si>
    <t>Приложение № 1</t>
  </si>
  <si>
    <t xml:space="preserve">к приказу Региональной службы по тарифам Ханты-Мансийского автономного округа-Югры 2017 года </t>
  </si>
  <si>
    <t>ЦЕЛЕВЫЕ И ПРОЧИЕ ПОКАЗАТЕЛИ ПРОГРАММЫ ЭНЕРГОСБЕРЕЖЕНИЯ И ПОВЫШЕНИЯ ЭНЕРГЕТИЧЕСКОЙ ЭФФЕКТИВНОСТИ</t>
  </si>
  <si>
    <r>
      <t xml:space="preserve">1. Целевые показатели энергосбережения и повышения энергетической эффективности, достижение которых должно быть обеспечено в ходе реализации программы в целом по предприятию как организации, осуществляющей регулируемые виды деятельности </t>
    </r>
    <r>
      <rPr>
        <b/>
        <u/>
        <sz val="11"/>
        <color theme="1"/>
        <rFont val="Times New Roman"/>
        <family val="1"/>
        <charset val="204"/>
      </rPr>
      <t>по передаче электрической энергии .</t>
    </r>
  </si>
  <si>
    <t>Наименование показателя</t>
  </si>
  <si>
    <t>Ед. изм.</t>
  </si>
  <si>
    <t>(базовый год) 2016г., величина потребления ТЭР</t>
  </si>
  <si>
    <t>Плановые значения целевых показателей   по годам</t>
  </si>
  <si>
    <t>2017 г.</t>
  </si>
  <si>
    <t>2018 г.</t>
  </si>
  <si>
    <t>2019 г.</t>
  </si>
  <si>
    <t>2020 г.</t>
  </si>
  <si>
    <t xml:space="preserve"> Целевые показатели в целом по АО «Югорская генерирующая компания»</t>
  </si>
  <si>
    <t>1.</t>
  </si>
  <si>
    <t>Удельный расход энергетических ресурсов на хозяйственные нужды:</t>
  </si>
  <si>
    <t>Удельный расход электрической энергии на 1 м2 площади помещений</t>
  </si>
  <si>
    <t>кВт*ч</t>
  </si>
  <si>
    <t>Удельный расход тепловой энергии на 1 м3 объема помещений</t>
  </si>
  <si>
    <t>Удельный расход воды на 1 м2 площади помещений</t>
  </si>
  <si>
    <t>Уровень технологического расхода электрической энергии в сетях (потери):</t>
  </si>
  <si>
    <t>Фактический процент потерь  от отпуска электроэнергии в сеть для сопоставимых условий</t>
  </si>
  <si>
    <t>%</t>
  </si>
  <si>
    <t>Величина снижения потерь к предыдущему году действия программы для сопоставимых условий</t>
  </si>
  <si>
    <r>
      <t>Уровень оснащения осветительными устройствами с использованием светодиодов</t>
    </r>
    <r>
      <rPr>
        <sz val="10"/>
        <color theme="1"/>
        <rFont val="Calibri"/>
        <family val="2"/>
        <charset val="204"/>
        <scheme val="minor"/>
      </rPr>
      <t xml:space="preserve"> от </t>
    </r>
    <r>
      <rPr>
        <sz val="10"/>
        <color theme="1"/>
        <rFont val="Times New Roman"/>
        <family val="1"/>
        <charset val="204"/>
      </rPr>
      <t>общего объема используемых осветительных устройств</t>
    </r>
  </si>
  <si>
    <r>
      <t xml:space="preserve">2. Целевые показатели энергосбережения и повышения энергетической эффективности, достижение которых должно быть обеспечено в ходе реализации программы предприятия как  организации, осуществляющей регулируемые виды деятельности  </t>
    </r>
    <r>
      <rPr>
        <b/>
        <u/>
        <sz val="11"/>
        <color theme="1"/>
        <rFont val="Times New Roman"/>
        <family val="1"/>
        <charset val="204"/>
      </rPr>
      <t>в сфере теплоснабжения</t>
    </r>
  </si>
  <si>
    <t>№ п/п</t>
  </si>
  <si>
    <t>Наименование организации, место фактического осуществления деятельности</t>
  </si>
  <si>
    <t>Вид топлива</t>
  </si>
  <si>
    <t>АО «Юграэнеро», сп. Согом</t>
  </si>
  <si>
    <t>1.КПД энергетического оборудования, %</t>
  </si>
  <si>
    <t>дрова</t>
  </si>
  <si>
    <t>диз топл</t>
  </si>
  <si>
    <t>2. Удельный расход условного топлива, кг у.т. на 1 Гкал.</t>
  </si>
  <si>
    <t>6. Технологические потери тепловой энергии в сети, %</t>
  </si>
  <si>
    <t>Удельный (на 1 м3 отапливаемого объема) расход тепловой энергии на отопление новых зданий, строений, сооружений, вводимых в эксплуатацию в соответствии с утвержденной инвестиционной программой регулируемой организации с 1 января 2012 года, не должен превышать следующего нормируемого значения удельного расхода тепловой энергии на отопление зданий, указанного в таблице:</t>
  </si>
  <si>
    <t>Этажность зданий</t>
  </si>
  <si>
    <t>4 и выше</t>
  </si>
  <si>
    <t>Удельный расход тепловой энергии на отопление зданий, кДж/(м3-°C-сут.)</t>
  </si>
  <si>
    <t>2.</t>
  </si>
  <si>
    <t>Класс точности средств измерений, устанавливаемых в зданиях, строениях, сооружениях, строительство или модернизация которых планируется утвержденной инвестиционной программой, для учета электрической энергии (мощности) должен составлять не менее 0,5.</t>
  </si>
  <si>
    <t>3.</t>
  </si>
  <si>
    <t>Предельные относительные технологические потери электроэнергии по ступеням напряжения электрических сетей данного уровня напряжения по отношению к отпуску электроэнергии в сеть должны быть не более: 35 кВ - 8%; 6 - 10 кВ - 8 - 10%; 0,4 кВ - 10 - 14%.</t>
  </si>
  <si>
    <t>"______" ________________ 2019 г.</t>
  </si>
  <si>
    <t>Затраты на реализацию программы, млн. руб.</t>
  </si>
  <si>
    <t>млн. руб. 
с учетом воды</t>
  </si>
  <si>
    <t>млн. руб.
с учетом воды</t>
  </si>
  <si>
    <t>Объем выбросов парниковых газов при производстве единицы товара (услуги)</t>
  </si>
  <si>
    <t>тонн/тыс. кВт·ч</t>
  </si>
  <si>
    <t>3. Показатели энергосбережения и повышения энергетической эффективности, достижение которых должно быть обеспечено в ходе реализации программ производителей электрической энергии (мощности) объекты, которых функционируют на территориях, технологически не связанных с Единой энергетической системой России</t>
  </si>
  <si>
    <t>Удельный расход условного топлива</t>
  </si>
  <si>
    <t>Снижение удельного расхода условного топлива, относительно уровня, достигнутого в 2018 году</t>
  </si>
  <si>
    <t>г.у.т./кВт·ч</t>
  </si>
  <si>
    <t xml:space="preserve">4. Показатели энергетической эффективности объектов, создание или модернизация которых планируется производственными или инвестиционными программами регулируемых организаций по передаче электрической энергии </t>
  </si>
  <si>
    <t>В разрезе годов</t>
  </si>
  <si>
    <t>Разработка и реализация мероприятий по снижению объема выбросов парниковых газов при производстве единицы товара (услуги)</t>
  </si>
  <si>
    <t>В натуральной величине</t>
  </si>
  <si>
    <t>г./кВт·ч</t>
  </si>
  <si>
    <t>Служба генерации, ПТО</t>
  </si>
  <si>
    <t>А.Е. Голубев</t>
  </si>
  <si>
    <t>Реконструкция теплового пункта мини ТЭС в д. Согом</t>
  </si>
  <si>
    <t>Модернизация СЭС в д.Никулкина, Кондинского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</si>
</sst>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₽_-;\-* #,##0.00_₽_-;_-* &quot;-&quot;??_₽_-;_-@_-"/>
    <numFmt numFmtId="165" formatCode="0.0%"/>
    <numFmt numFmtId="166" formatCode="0.000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0"/>
      <name val="Helv"/>
    </font>
    <font>
      <b/>
      <i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2" fillId="0" borderId="0"/>
  </cellStyleXfs>
  <cellXfs count="239">
    <xf numFmtId="0" fontId="0" fillId="0" borderId="0" xfId="0"/>
    <xf numFmtId="0" fontId="6" fillId="0" borderId="0" xfId="4" applyNumberFormat="1" applyFont="1" applyFill="1" applyBorder="1" applyAlignment="1">
      <alignment horizontal="center"/>
    </xf>
    <xf numFmtId="2" fontId="6" fillId="0" borderId="0" xfId="4" applyNumberFormat="1" applyFont="1" applyFill="1" applyBorder="1" applyAlignment="1">
      <alignment horizontal="left" wrapText="1"/>
    </xf>
    <xf numFmtId="2" fontId="6" fillId="0" borderId="0" xfId="4" applyNumberFormat="1" applyFont="1" applyFill="1" applyBorder="1" applyAlignment="1">
      <alignment horizontal="center" vertical="center"/>
    </xf>
    <xf numFmtId="0" fontId="6" fillId="0" borderId="0" xfId="4" applyNumberFormat="1" applyFont="1" applyFill="1" applyBorder="1" applyAlignment="1">
      <alignment horizontal="center" vertical="center"/>
    </xf>
    <xf numFmtId="4" fontId="6" fillId="0" borderId="0" xfId="4" applyNumberFormat="1" applyFont="1" applyFill="1" applyBorder="1" applyAlignment="1">
      <alignment horizontal="right" vertical="center"/>
    </xf>
    <xf numFmtId="4" fontId="6" fillId="0" borderId="0" xfId="4" applyNumberFormat="1" applyFont="1" applyFill="1" applyBorder="1" applyAlignment="1">
      <alignment horizontal="right"/>
    </xf>
    <xf numFmtId="10" fontId="6" fillId="0" borderId="0" xfId="2" applyNumberFormat="1" applyFont="1" applyFill="1" applyBorder="1" applyAlignment="1">
      <alignment horizontal="center" vertical="center"/>
    </xf>
    <xf numFmtId="166" fontId="6" fillId="0" borderId="0" xfId="4" applyNumberFormat="1" applyFont="1" applyFill="1" applyBorder="1" applyAlignment="1">
      <alignment horizontal="center" vertical="center"/>
    </xf>
    <xf numFmtId="2" fontId="6" fillId="0" borderId="0" xfId="4" applyNumberFormat="1" applyFont="1" applyFill="1" applyBorder="1"/>
    <xf numFmtId="4" fontId="6" fillId="0" borderId="0" xfId="4" applyNumberFormat="1" applyFont="1" applyFill="1" applyBorder="1" applyAlignment="1">
      <alignment horizontal="right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2" fontId="5" fillId="0" borderId="0" xfId="4" applyNumberFormat="1" applyFont="1" applyFill="1" applyBorder="1"/>
    <xf numFmtId="2" fontId="8" fillId="0" borderId="0" xfId="4" applyNumberFormat="1" applyFont="1" applyFill="1" applyBorder="1"/>
    <xf numFmtId="2" fontId="9" fillId="0" borderId="0" xfId="4" applyNumberFormat="1" applyFont="1" applyFill="1" applyBorder="1"/>
    <xf numFmtId="2" fontId="6" fillId="0" borderId="0" xfId="4" applyNumberFormat="1" applyFont="1" applyFill="1" applyBorder="1" applyAlignment="1">
      <alignment horizontal="left"/>
    </xf>
    <xf numFmtId="0" fontId="6" fillId="0" borderId="0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5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left"/>
    </xf>
    <xf numFmtId="0" fontId="6" fillId="0" borderId="5" xfId="4" applyFont="1" applyFill="1" applyBorder="1" applyAlignment="1">
      <alignment horizontal="center" vertical="center"/>
    </xf>
    <xf numFmtId="4" fontId="6" fillId="0" borderId="5" xfId="4" applyNumberFormat="1" applyFont="1" applyFill="1" applyBorder="1" applyAlignment="1">
      <alignment horizontal="center" vertical="center"/>
    </xf>
    <xf numFmtId="165" fontId="6" fillId="0" borderId="5" xfId="2" applyNumberFormat="1" applyFont="1" applyFill="1" applyBorder="1" applyAlignment="1">
      <alignment horizontal="center" vertical="center"/>
    </xf>
    <xf numFmtId="2" fontId="6" fillId="0" borderId="5" xfId="4" applyNumberFormat="1" applyFont="1" applyFill="1" applyBorder="1" applyAlignment="1">
      <alignment horizontal="center" vertical="center"/>
    </xf>
    <xf numFmtId="0" fontId="6" fillId="0" borderId="5" xfId="4" applyFont="1" applyFill="1" applyBorder="1" applyAlignment="1">
      <alignment horizontal="left" vertical="center"/>
    </xf>
    <xf numFmtId="0" fontId="5" fillId="0" borderId="5" xfId="4" applyFont="1" applyFill="1" applyBorder="1" applyAlignment="1">
      <alignment horizontal="center" vertical="center"/>
    </xf>
    <xf numFmtId="165" fontId="5" fillId="0" borderId="5" xfId="2" applyNumberFormat="1" applyFont="1" applyFill="1" applyBorder="1" applyAlignment="1">
      <alignment horizontal="center" vertical="center"/>
    </xf>
    <xf numFmtId="2" fontId="5" fillId="0" borderId="5" xfId="4" applyNumberFormat="1" applyFont="1" applyFill="1" applyBorder="1" applyAlignment="1">
      <alignment horizontal="center" vertical="center"/>
    </xf>
    <xf numFmtId="4" fontId="5" fillId="0" borderId="5" xfId="4" applyNumberFormat="1" applyFont="1" applyFill="1" applyBorder="1" applyAlignment="1">
      <alignment horizontal="center" vertical="center"/>
    </xf>
    <xf numFmtId="0" fontId="6" fillId="0" borderId="5" xfId="4" applyFont="1" applyFill="1" applyBorder="1" applyAlignment="1">
      <alignment horizontal="left" vertical="center" wrapText="1"/>
    </xf>
    <xf numFmtId="0" fontId="5" fillId="0" borderId="5" xfId="4" applyFont="1" applyFill="1" applyBorder="1" applyAlignment="1">
      <alignment horizontal="left" vertical="center" wrapText="1"/>
    </xf>
    <xf numFmtId="2" fontId="6" fillId="0" borderId="5" xfId="4" applyNumberFormat="1" applyFont="1" applyFill="1" applyBorder="1" applyAlignment="1">
      <alignment horizontal="center" vertical="center" wrapText="1"/>
    </xf>
    <xf numFmtId="2" fontId="5" fillId="0" borderId="5" xfId="4" applyNumberFormat="1" applyFont="1" applyFill="1" applyBorder="1" applyAlignment="1">
      <alignment horizontal="center" vertical="center" wrapText="1"/>
    </xf>
    <xf numFmtId="2" fontId="8" fillId="0" borderId="5" xfId="4" applyNumberFormat="1" applyFont="1" applyFill="1" applyBorder="1" applyAlignment="1">
      <alignment horizontal="center" vertical="center" wrapText="1"/>
    </xf>
    <xf numFmtId="2" fontId="9" fillId="0" borderId="5" xfId="4" applyNumberFormat="1" applyFont="1" applyFill="1" applyBorder="1" applyAlignment="1">
      <alignment horizontal="center" vertical="center" wrapText="1"/>
    </xf>
    <xf numFmtId="2" fontId="6" fillId="0" borderId="6" xfId="4" applyNumberFormat="1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/>
    </xf>
    <xf numFmtId="0" fontId="6" fillId="0" borderId="4" xfId="4" applyFont="1" applyFill="1" applyBorder="1" applyAlignment="1">
      <alignment horizontal="center" vertical="center"/>
    </xf>
    <xf numFmtId="2" fontId="6" fillId="0" borderId="8" xfId="4" applyNumberFormat="1" applyFont="1" applyFill="1" applyBorder="1" applyAlignment="1">
      <alignment horizontal="center" vertical="center" wrapText="1"/>
    </xf>
    <xf numFmtId="0" fontId="6" fillId="2" borderId="5" xfId="4" applyFont="1" applyFill="1" applyBorder="1" applyAlignment="1">
      <alignment horizontal="left" vertical="center" wrapText="1"/>
    </xf>
    <xf numFmtId="4" fontId="6" fillId="2" borderId="5" xfId="4" applyNumberFormat="1" applyFont="1" applyFill="1" applyBorder="1" applyAlignment="1">
      <alignment horizontal="center" vertical="center"/>
    </xf>
    <xf numFmtId="0" fontId="5" fillId="0" borderId="2" xfId="4" applyFont="1" applyFill="1" applyBorder="1" applyAlignment="1">
      <alignment vertical="center"/>
    </xf>
    <xf numFmtId="0" fontId="5" fillId="0" borderId="3" xfId="4" applyFont="1" applyFill="1" applyBorder="1" applyAlignment="1">
      <alignment vertical="center"/>
    </xf>
    <xf numFmtId="0" fontId="8" fillId="0" borderId="3" xfId="4" applyFont="1" applyFill="1" applyBorder="1" applyAlignment="1">
      <alignment vertical="center"/>
    </xf>
    <xf numFmtId="0" fontId="9" fillId="0" borderId="3" xfId="4" applyFont="1" applyFill="1" applyBorder="1" applyAlignment="1">
      <alignment vertical="center"/>
    </xf>
    <xf numFmtId="0" fontId="6" fillId="0" borderId="3" xfId="4" applyFont="1" applyFill="1" applyBorder="1" applyAlignment="1">
      <alignment vertical="center"/>
    </xf>
    <xf numFmtId="0" fontId="5" fillId="3" borderId="2" xfId="4" applyFont="1" applyFill="1" applyBorder="1" applyAlignment="1">
      <alignment vertical="center"/>
    </xf>
    <xf numFmtId="0" fontId="5" fillId="3" borderId="3" xfId="4" applyFont="1" applyFill="1" applyBorder="1" applyAlignment="1">
      <alignment vertical="center"/>
    </xf>
    <xf numFmtId="2" fontId="5" fillId="3" borderId="5" xfId="4" applyNumberFormat="1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vertical="center"/>
    </xf>
    <xf numFmtId="0" fontId="13" fillId="0" borderId="3" xfId="4" applyFont="1" applyFill="1" applyBorder="1" applyAlignment="1">
      <alignment vertical="center"/>
    </xf>
    <xf numFmtId="0" fontId="5" fillId="0" borderId="3" xfId="4" applyFont="1" applyFill="1" applyBorder="1" applyAlignment="1">
      <alignment horizontal="center" vertical="center"/>
    </xf>
    <xf numFmtId="0" fontId="5" fillId="0" borderId="4" xfId="4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/>
    </xf>
    <xf numFmtId="0" fontId="5" fillId="3" borderId="4" xfId="4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center" vertical="center"/>
    </xf>
    <xf numFmtId="0" fontId="8" fillId="0" borderId="4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4" fontId="6" fillId="0" borderId="6" xfId="4" applyNumberFormat="1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/>
    </xf>
    <xf numFmtId="0" fontId="5" fillId="3" borderId="5" xfId="4" applyFont="1" applyFill="1" applyBorder="1" applyAlignment="1">
      <alignment horizontal="center" vertical="center"/>
    </xf>
    <xf numFmtId="4" fontId="5" fillId="3" borderId="5" xfId="4" applyNumberFormat="1" applyFont="1" applyFill="1" applyBorder="1" applyAlignment="1">
      <alignment horizontal="center" vertical="center"/>
    </xf>
    <xf numFmtId="165" fontId="5" fillId="3" borderId="5" xfId="2" applyNumberFormat="1" applyFont="1" applyFill="1" applyBorder="1" applyAlignment="1">
      <alignment horizontal="center" vertical="center"/>
    </xf>
    <xf numFmtId="2" fontId="5" fillId="3" borderId="5" xfId="4" applyNumberFormat="1" applyFont="1" applyFill="1" applyBorder="1" applyAlignment="1">
      <alignment horizontal="center" vertical="center"/>
    </xf>
    <xf numFmtId="2" fontId="4" fillId="2" borderId="5" xfId="4" applyNumberFormat="1" applyFont="1" applyFill="1" applyBorder="1" applyAlignment="1">
      <alignment horizontal="center" vertical="center" wrapText="1"/>
    </xf>
    <xf numFmtId="2" fontId="9" fillId="2" borderId="5" xfId="4" applyNumberFormat="1" applyFont="1" applyFill="1" applyBorder="1" applyAlignment="1">
      <alignment horizontal="center" vertical="center" wrapText="1"/>
    </xf>
    <xf numFmtId="2" fontId="6" fillId="2" borderId="5" xfId="4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3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8" fillId="0" borderId="5" xfId="0" applyFont="1" applyBorder="1" applyAlignment="1">
      <alignment wrapText="1"/>
    </xf>
    <xf numFmtId="0" fontId="18" fillId="0" borderId="5" xfId="0" applyFont="1" applyBorder="1" applyAlignment="1">
      <alignment horizontal="left" wrapText="1"/>
    </xf>
    <xf numFmtId="4" fontId="18" fillId="0" borderId="5" xfId="0" applyNumberFormat="1" applyFont="1" applyFill="1" applyBorder="1" applyAlignment="1">
      <alignment horizontal="center" vertical="center" wrapText="1"/>
    </xf>
    <xf numFmtId="4" fontId="18" fillId="0" borderId="5" xfId="2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 wrapText="1"/>
    </xf>
    <xf numFmtId="4" fontId="19" fillId="0" borderId="5" xfId="0" applyNumberFormat="1" applyFont="1" applyFill="1" applyBorder="1" applyAlignment="1">
      <alignment horizontal="center" vertical="center" wrapText="1"/>
    </xf>
    <xf numFmtId="4" fontId="19" fillId="0" borderId="5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5" fillId="0" borderId="0" xfId="3" applyFont="1" applyAlignment="1">
      <alignment vertical="top"/>
    </xf>
    <xf numFmtId="166" fontId="14" fillId="0" borderId="0" xfId="0" applyNumberFormat="1" applyFont="1"/>
    <xf numFmtId="0" fontId="20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20" fillId="0" borderId="5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16" fontId="18" fillId="0" borderId="7" xfId="0" applyNumberFormat="1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horizontal="center" vertical="center"/>
    </xf>
    <xf numFmtId="4" fontId="18" fillId="0" borderId="5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2" fontId="18" fillId="0" borderId="5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2" fontId="18" fillId="4" borderId="0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66" fontId="18" fillId="4" borderId="5" xfId="0" applyNumberFormat="1" applyFont="1" applyFill="1" applyBorder="1" applyAlignment="1">
      <alignment horizontal="center" vertical="center"/>
    </xf>
    <xf numFmtId="167" fontId="18" fillId="0" borderId="5" xfId="0" applyNumberFormat="1" applyFont="1" applyFill="1" applyBorder="1" applyAlignment="1">
      <alignment horizontal="center" vertical="center" wrapText="1"/>
    </xf>
    <xf numFmtId="167" fontId="18" fillId="0" borderId="5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8" fillId="0" borderId="5" xfId="4" applyFont="1" applyFill="1" applyBorder="1" applyAlignment="1">
      <alignment vertical="center"/>
    </xf>
    <xf numFmtId="0" fontId="5" fillId="0" borderId="5" xfId="4" applyFont="1" applyFill="1" applyBorder="1" applyAlignment="1">
      <alignment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16" fillId="0" borderId="0" xfId="3" applyFont="1" applyAlignment="1"/>
    <xf numFmtId="0" fontId="16" fillId="0" borderId="1" xfId="3" applyFont="1" applyFill="1" applyBorder="1" applyAlignment="1">
      <alignment horizontal="left" vertical="center" wrapText="1"/>
    </xf>
    <xf numFmtId="0" fontId="15" fillId="0" borderId="10" xfId="3" applyFont="1" applyBorder="1" applyAlignment="1">
      <alignment horizontal="center" vertical="top"/>
    </xf>
    <xf numFmtId="0" fontId="16" fillId="0" borderId="1" xfId="3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18" fillId="0" borderId="2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16" fontId="18" fillId="0" borderId="6" xfId="0" applyNumberFormat="1" applyFont="1" applyBorder="1" applyAlignment="1">
      <alignment horizontal="center" vertical="center" wrapText="1"/>
    </xf>
    <xf numFmtId="16" fontId="18" fillId="0" borderId="8" xfId="0" applyNumberFormat="1" applyFont="1" applyBorder="1" applyAlignment="1">
      <alignment horizontal="center" vertical="center" wrapText="1"/>
    </xf>
    <xf numFmtId="16" fontId="18" fillId="0" borderId="6" xfId="0" applyNumberFormat="1" applyFont="1" applyBorder="1" applyAlignment="1">
      <alignment horizontal="left" vertical="center" wrapText="1"/>
    </xf>
    <xf numFmtId="16" fontId="18" fillId="0" borderId="8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2" fontId="6" fillId="0" borderId="0" xfId="4" applyNumberFormat="1" applyFont="1" applyFill="1" applyBorder="1" applyAlignment="1">
      <alignment horizontal="right" vertical="center"/>
    </xf>
    <xf numFmtId="2" fontId="6" fillId="0" borderId="0" xfId="4" applyNumberFormat="1" applyFont="1" applyFill="1" applyBorder="1" applyAlignment="1">
      <alignment horizontal="right" vertical="center" wrapText="1"/>
    </xf>
    <xf numFmtId="4" fontId="5" fillId="0" borderId="6" xfId="4" applyNumberFormat="1" applyFont="1" applyFill="1" applyBorder="1" applyAlignment="1">
      <alignment horizontal="center" vertical="center"/>
    </xf>
    <xf numFmtId="4" fontId="5" fillId="0" borderId="7" xfId="4" applyNumberFormat="1" applyFont="1" applyFill="1" applyBorder="1" applyAlignment="1">
      <alignment horizontal="center" vertical="center"/>
    </xf>
    <xf numFmtId="4" fontId="6" fillId="0" borderId="6" xfId="4" applyNumberFormat="1" applyFont="1" applyFill="1" applyBorder="1" applyAlignment="1">
      <alignment horizontal="center" vertical="center"/>
    </xf>
    <xf numFmtId="4" fontId="6" fillId="0" borderId="8" xfId="4" applyNumberFormat="1" applyFont="1" applyFill="1" applyBorder="1" applyAlignment="1">
      <alignment horizontal="center" vertical="center"/>
    </xf>
    <xf numFmtId="2" fontId="6" fillId="0" borderId="6" xfId="4" applyNumberFormat="1" applyFont="1" applyFill="1" applyBorder="1" applyAlignment="1">
      <alignment horizontal="center" vertical="center" wrapText="1"/>
    </xf>
    <xf numFmtId="2" fontId="6" fillId="0" borderId="8" xfId="4" applyNumberFormat="1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horizontal="center" vertical="center" wrapText="1"/>
    </xf>
    <xf numFmtId="0" fontId="6" fillId="0" borderId="8" xfId="4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2" fontId="6" fillId="0" borderId="7" xfId="4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horizontal="center" vertical="center" wrapText="1"/>
    </xf>
    <xf numFmtId="0" fontId="5" fillId="3" borderId="2" xfId="4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/>
    </xf>
    <xf numFmtId="0" fontId="5" fillId="3" borderId="4" xfId="4" applyFont="1" applyFill="1" applyBorder="1" applyAlignment="1">
      <alignment horizontal="center" vertical="center"/>
    </xf>
    <xf numFmtId="4" fontId="5" fillId="3" borderId="2" xfId="4" applyNumberFormat="1" applyFont="1" applyFill="1" applyBorder="1" applyAlignment="1">
      <alignment horizontal="center" vertical="center"/>
    </xf>
    <xf numFmtId="4" fontId="5" fillId="3" borderId="3" xfId="4" applyNumberFormat="1" applyFont="1" applyFill="1" applyBorder="1" applyAlignment="1">
      <alignment horizontal="center" vertical="center"/>
    </xf>
    <xf numFmtId="4" fontId="5" fillId="3" borderId="4" xfId="4" applyNumberFormat="1" applyFont="1" applyFill="1" applyBorder="1" applyAlignment="1">
      <alignment horizontal="center" vertical="center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8" xfId="2" applyNumberFormat="1" applyFont="1" applyFill="1" applyBorder="1" applyAlignment="1">
      <alignment horizontal="center" vertical="center" wrapText="1"/>
    </xf>
    <xf numFmtId="2" fontId="5" fillId="0" borderId="0" xfId="4" applyNumberFormat="1" applyFont="1" applyFill="1" applyBorder="1" applyAlignment="1">
      <alignment horizontal="center" vertical="center"/>
    </xf>
    <xf numFmtId="0" fontId="6" fillId="0" borderId="9" xfId="4" applyFont="1" applyFill="1" applyBorder="1" applyAlignment="1">
      <alignment horizontal="center" vertical="center" wrapText="1"/>
    </xf>
    <xf numFmtId="0" fontId="6" fillId="0" borderId="10" xfId="4" applyFont="1" applyFill="1" applyBorder="1" applyAlignment="1">
      <alignment horizontal="center" vertical="center" wrapText="1"/>
    </xf>
    <xf numFmtId="0" fontId="6" fillId="0" borderId="11" xfId="4" applyFont="1" applyFill="1" applyBorder="1" applyAlignment="1">
      <alignment horizontal="center" vertical="center" wrapText="1"/>
    </xf>
    <xf numFmtId="0" fontId="6" fillId="0" borderId="12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 wrapText="1"/>
    </xf>
    <xf numFmtId="0" fontId="6" fillId="0" borderId="13" xfId="4" applyFont="1" applyFill="1" applyBorder="1" applyAlignment="1">
      <alignment horizontal="center" vertical="center" wrapText="1"/>
    </xf>
    <xf numFmtId="0" fontId="6" fillId="0" borderId="14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5" xfId="4" applyFont="1" applyFill="1" applyBorder="1" applyAlignment="1">
      <alignment horizontal="center" vertical="center" wrapText="1"/>
    </xf>
  </cellXfs>
  <cellStyles count="19">
    <cellStyle name="Обычный" xfId="0" builtinId="0"/>
    <cellStyle name="Обычный 10" xfId="5"/>
    <cellStyle name="Обычный 2" xfId="6"/>
    <cellStyle name="Обычный 2 2 5 12 2" xfId="7"/>
    <cellStyle name="Обычный 2 2 5 12 2 2" xfId="8"/>
    <cellStyle name="Обычный 3" xfId="4"/>
    <cellStyle name="Обычный 3 2" xfId="9"/>
    <cellStyle name="Обычный 3_Уточненная заявка на 2016_Уточненная заявка на 2016_Уточненная заявка на 2016" xfId="10"/>
    <cellStyle name="Обычный 4" xfId="3"/>
    <cellStyle name="Обычный 5" xfId="11"/>
    <cellStyle name="Обычный 5 2" xfId="12"/>
    <cellStyle name="Обычный 6" xfId="13"/>
    <cellStyle name="Обычный 7" xfId="14"/>
    <cellStyle name="Обычный 8" xfId="15"/>
    <cellStyle name="Обычный 9" xfId="16"/>
    <cellStyle name="Процентный" xfId="2" builtinId="5"/>
    <cellStyle name="Процентный 2" xfId="17"/>
    <cellStyle name="Стиль 1" xfId="18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4"/>
  <sheetViews>
    <sheetView topLeftCell="A2" zoomScale="70" zoomScaleNormal="70" workbookViewId="0">
      <selection activeCell="A33" sqref="A1:L33"/>
    </sheetView>
  </sheetViews>
  <sheetFormatPr defaultColWidth="9.140625" defaultRowHeight="15" x14ac:dyDescent="0.25"/>
  <cols>
    <col min="1" max="1" width="20.42578125" style="69" customWidth="1"/>
    <col min="2" max="2" width="14.28515625" style="70" customWidth="1"/>
    <col min="3" max="3" width="13" style="70" customWidth="1"/>
    <col min="4" max="4" width="23.140625" style="70" customWidth="1"/>
    <col min="5" max="12" width="13.7109375" style="70" customWidth="1"/>
    <col min="13" max="16384" width="9.140625" style="70"/>
  </cols>
  <sheetData>
    <row r="1" spans="1:12" hidden="1" x14ac:dyDescent="0.25">
      <c r="K1" s="71"/>
    </row>
    <row r="2" spans="1:12" x14ac:dyDescent="0.25">
      <c r="J2" s="143" t="s">
        <v>154</v>
      </c>
      <c r="K2" s="143"/>
      <c r="L2" s="143"/>
    </row>
    <row r="3" spans="1:12" ht="43.5" customHeight="1" x14ac:dyDescent="0.25">
      <c r="J3" s="144" t="s">
        <v>155</v>
      </c>
      <c r="K3" s="144"/>
      <c r="L3" s="144"/>
    </row>
    <row r="4" spans="1:12" x14ac:dyDescent="0.25">
      <c r="J4" s="145" t="s">
        <v>156</v>
      </c>
      <c r="K4" s="145"/>
      <c r="L4" s="145"/>
    </row>
    <row r="5" spans="1:12" x14ac:dyDescent="0.25">
      <c r="J5" s="146" t="s">
        <v>243</v>
      </c>
      <c r="K5" s="146"/>
      <c r="L5" s="146"/>
    </row>
    <row r="6" spans="1:12" x14ac:dyDescent="0.25">
      <c r="J6" s="145" t="s">
        <v>157</v>
      </c>
      <c r="K6" s="145"/>
      <c r="L6" s="145"/>
    </row>
    <row r="7" spans="1:12" x14ac:dyDescent="0.25">
      <c r="J7" s="143" t="s">
        <v>227</v>
      </c>
      <c r="K7" s="143"/>
      <c r="L7" s="143"/>
    </row>
    <row r="8" spans="1:12" s="73" customFormat="1" ht="14.25" x14ac:dyDescent="0.2">
      <c r="A8" s="72"/>
    </row>
    <row r="9" spans="1:12" s="73" customFormat="1" ht="18.75" x14ac:dyDescent="0.3">
      <c r="A9" s="147" t="s">
        <v>158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</row>
    <row r="10" spans="1:12" s="73" customFormat="1" ht="31.5" customHeight="1" x14ac:dyDescent="0.2">
      <c r="A10" s="148" t="s">
        <v>159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12" s="73" customFormat="1" ht="14.25" x14ac:dyDescent="0.2">
      <c r="A11" s="149" t="s">
        <v>160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</row>
    <row r="12" spans="1:12" s="73" customFormat="1" ht="14.25" x14ac:dyDescent="0.2">
      <c r="A12" s="149" t="s">
        <v>161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</row>
    <row r="13" spans="1:12" s="73" customFormat="1" ht="14.25" x14ac:dyDescent="0.2">
      <c r="A13" s="149" t="s">
        <v>162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</row>
    <row r="14" spans="1:12" s="73" customFormat="1" ht="14.25" hidden="1" x14ac:dyDescent="0.2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hidden="1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hidden="1" x14ac:dyDescent="0.2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hidden="1" x14ac:dyDescent="0.25"/>
    <row r="18" spans="1:12" s="76" customFormat="1" ht="30" customHeight="1" x14ac:dyDescent="0.25">
      <c r="A18" s="140" t="s">
        <v>163</v>
      </c>
      <c r="B18" s="141"/>
      <c r="C18" s="142"/>
      <c r="D18" s="140" t="s">
        <v>164</v>
      </c>
      <c r="E18" s="141"/>
      <c r="F18" s="141"/>
      <c r="G18" s="141"/>
      <c r="H18" s="141"/>
      <c r="I18" s="141"/>
      <c r="J18" s="141"/>
      <c r="K18" s="141"/>
      <c r="L18" s="142"/>
    </row>
    <row r="19" spans="1:12" s="76" customFormat="1" ht="15" customHeight="1" x14ac:dyDescent="0.25">
      <c r="A19" s="140" t="s">
        <v>165</v>
      </c>
      <c r="B19" s="141"/>
      <c r="C19" s="142"/>
      <c r="D19" s="140" t="s">
        <v>166</v>
      </c>
      <c r="E19" s="141"/>
      <c r="F19" s="141"/>
      <c r="G19" s="141"/>
      <c r="H19" s="141"/>
      <c r="I19" s="141"/>
      <c r="J19" s="141"/>
      <c r="K19" s="141"/>
      <c r="L19" s="142"/>
    </row>
    <row r="20" spans="1:12" s="76" customFormat="1" ht="25.5" customHeight="1" x14ac:dyDescent="0.25">
      <c r="A20" s="140" t="s">
        <v>167</v>
      </c>
      <c r="B20" s="141"/>
      <c r="C20" s="142"/>
      <c r="D20" s="150" t="s">
        <v>168</v>
      </c>
      <c r="E20" s="151"/>
      <c r="F20" s="151"/>
      <c r="G20" s="151"/>
      <c r="H20" s="151"/>
      <c r="I20" s="151"/>
      <c r="J20" s="151"/>
      <c r="K20" s="151"/>
      <c r="L20" s="152"/>
    </row>
    <row r="21" spans="1:12" s="76" customFormat="1" ht="25.5" customHeight="1" x14ac:dyDescent="0.25">
      <c r="A21" s="153" t="s">
        <v>169</v>
      </c>
      <c r="B21" s="156" t="s">
        <v>170</v>
      </c>
      <c r="C21" s="157"/>
      <c r="D21" s="150" t="s">
        <v>171</v>
      </c>
      <c r="E21" s="151"/>
      <c r="F21" s="151"/>
      <c r="G21" s="151"/>
      <c r="H21" s="151"/>
      <c r="I21" s="151"/>
      <c r="J21" s="151"/>
      <c r="K21" s="151"/>
      <c r="L21" s="152"/>
    </row>
    <row r="22" spans="1:12" s="76" customFormat="1" ht="15" customHeight="1" x14ac:dyDescent="0.25">
      <c r="A22" s="154"/>
      <c r="B22" s="158" t="s">
        <v>228</v>
      </c>
      <c r="C22" s="159"/>
      <c r="D22" s="162" t="s">
        <v>172</v>
      </c>
      <c r="E22" s="156" t="s">
        <v>173</v>
      </c>
      <c r="F22" s="165"/>
      <c r="G22" s="165"/>
      <c r="H22" s="165"/>
      <c r="I22" s="165"/>
      <c r="J22" s="165"/>
      <c r="K22" s="165"/>
      <c r="L22" s="157"/>
    </row>
    <row r="23" spans="1:12" s="76" customFormat="1" ht="30.75" customHeight="1" x14ac:dyDescent="0.25">
      <c r="A23" s="154"/>
      <c r="B23" s="160"/>
      <c r="C23" s="161"/>
      <c r="D23" s="163"/>
      <c r="E23" s="166" t="s">
        <v>174</v>
      </c>
      <c r="F23" s="167"/>
      <c r="G23" s="167"/>
      <c r="H23" s="168"/>
      <c r="I23" s="156" t="s">
        <v>175</v>
      </c>
      <c r="J23" s="165"/>
      <c r="K23" s="165"/>
      <c r="L23" s="157"/>
    </row>
    <row r="24" spans="1:12" s="76" customFormat="1" ht="30.75" customHeight="1" x14ac:dyDescent="0.25">
      <c r="A24" s="154"/>
      <c r="B24" s="169" t="s">
        <v>0</v>
      </c>
      <c r="C24" s="169" t="s">
        <v>176</v>
      </c>
      <c r="D24" s="163"/>
      <c r="E24" s="166" t="s">
        <v>177</v>
      </c>
      <c r="F24" s="168"/>
      <c r="G24" s="166" t="s">
        <v>178</v>
      </c>
      <c r="H24" s="168"/>
      <c r="I24" s="166" t="s">
        <v>177</v>
      </c>
      <c r="J24" s="168"/>
      <c r="K24" s="156" t="s">
        <v>178</v>
      </c>
      <c r="L24" s="157"/>
    </row>
    <row r="25" spans="1:12" s="76" customFormat="1" ht="26.25" x14ac:dyDescent="0.25">
      <c r="A25" s="155"/>
      <c r="B25" s="170"/>
      <c r="C25" s="170"/>
      <c r="D25" s="164"/>
      <c r="E25" s="77" t="s">
        <v>179</v>
      </c>
      <c r="F25" s="77" t="s">
        <v>229</v>
      </c>
      <c r="G25" s="77" t="s">
        <v>179</v>
      </c>
      <c r="H25" s="77" t="s">
        <v>230</v>
      </c>
      <c r="I25" s="77" t="s">
        <v>179</v>
      </c>
      <c r="J25" s="77" t="s">
        <v>230</v>
      </c>
      <c r="K25" s="77" t="s">
        <v>179</v>
      </c>
      <c r="L25" s="77" t="s">
        <v>230</v>
      </c>
    </row>
    <row r="26" spans="1:12" s="76" customFormat="1" x14ac:dyDescent="0.25">
      <c r="A26" s="78" t="s">
        <v>180</v>
      </c>
      <c r="B26" s="79" t="s">
        <v>3</v>
      </c>
      <c r="C26" s="79" t="s">
        <v>3</v>
      </c>
      <c r="D26" s="80" t="s">
        <v>3</v>
      </c>
      <c r="E26" s="79">
        <v>13779.612449999999</v>
      </c>
      <c r="F26" s="79">
        <v>358.76852603203446</v>
      </c>
      <c r="G26" s="79" t="s">
        <v>3</v>
      </c>
      <c r="H26" s="79" t="s">
        <v>3</v>
      </c>
      <c r="I26" s="79" t="s">
        <v>3</v>
      </c>
      <c r="J26" s="79" t="s">
        <v>3</v>
      </c>
      <c r="K26" s="79" t="s">
        <v>3</v>
      </c>
      <c r="L26" s="79" t="s">
        <v>3</v>
      </c>
    </row>
    <row r="27" spans="1:12" s="76" customFormat="1" x14ac:dyDescent="0.25">
      <c r="A27" s="78">
        <v>2017</v>
      </c>
      <c r="B27" s="79" t="s">
        <v>3</v>
      </c>
      <c r="C27" s="79" t="s">
        <v>3</v>
      </c>
      <c r="D27" s="80" t="s">
        <v>3</v>
      </c>
      <c r="E27" s="79">
        <v>13196.45</v>
      </c>
      <c r="F27" s="79">
        <v>361.68335109071649</v>
      </c>
      <c r="G27" s="79">
        <v>192.22442851141813</v>
      </c>
      <c r="H27" s="79">
        <v>5.1551976388776248</v>
      </c>
      <c r="I27" s="79" t="s">
        <v>3</v>
      </c>
      <c r="J27" s="79" t="s">
        <v>3</v>
      </c>
      <c r="K27" s="79" t="s">
        <v>3</v>
      </c>
      <c r="L27" s="79" t="s">
        <v>3</v>
      </c>
    </row>
    <row r="28" spans="1:12" s="76" customFormat="1" x14ac:dyDescent="0.25">
      <c r="A28" s="78">
        <v>2018</v>
      </c>
      <c r="B28" s="79">
        <f>'Пр 3 +'!AB108</f>
        <v>21.801163055649717</v>
      </c>
      <c r="C28" s="79">
        <f>B28-'Пр 3 +'!AB31</f>
        <v>21.461163055649717</v>
      </c>
      <c r="D28" s="80">
        <v>4.5839999999999996</v>
      </c>
      <c r="E28" s="79">
        <v>13285.5119</v>
      </c>
      <c r="F28" s="79">
        <v>382.81909497899522</v>
      </c>
      <c r="G28" s="79">
        <v>146.1943456635193</v>
      </c>
      <c r="H28" s="79">
        <v>3.9944711190037792</v>
      </c>
      <c r="I28" s="79" t="s">
        <v>3</v>
      </c>
      <c r="J28" s="79" t="s">
        <v>3</v>
      </c>
      <c r="K28" s="79" t="s">
        <v>3</v>
      </c>
      <c r="L28" s="79" t="s">
        <v>3</v>
      </c>
    </row>
    <row r="29" spans="1:12" s="76" customFormat="1" x14ac:dyDescent="0.25">
      <c r="A29" s="78">
        <v>2019</v>
      </c>
      <c r="B29" s="79">
        <f>'Пр 3 +'!AC108</f>
        <v>27.264659591322541</v>
      </c>
      <c r="C29" s="79">
        <f>B29-'Пр 3 +'!AC31</f>
        <v>26.96465959132254</v>
      </c>
      <c r="D29" s="80">
        <v>11.397</v>
      </c>
      <c r="E29" s="79">
        <v>13384.484549999999</v>
      </c>
      <c r="F29" s="79">
        <v>404.54228545510404</v>
      </c>
      <c r="G29" s="79">
        <v>149.30761788860707</v>
      </c>
      <c r="H29" s="79">
        <v>4.4371460738949011</v>
      </c>
      <c r="I29" s="79" t="s">
        <v>3</v>
      </c>
      <c r="J29" s="79" t="s">
        <v>3</v>
      </c>
      <c r="K29" s="79" t="s">
        <v>3</v>
      </c>
      <c r="L29" s="79" t="s">
        <v>3</v>
      </c>
    </row>
    <row r="30" spans="1:12" s="76" customFormat="1" x14ac:dyDescent="0.25">
      <c r="A30" s="78">
        <v>2020</v>
      </c>
      <c r="B30" s="79">
        <f>'Пр 3 +'!AD108</f>
        <v>9.8542983497171193</v>
      </c>
      <c r="C30" s="79">
        <f>B30-'Пр 3 +'!AD31</f>
        <v>9.7542983497171196</v>
      </c>
      <c r="D30" s="80">
        <v>3.1949999999999998</v>
      </c>
      <c r="E30" s="79">
        <v>13569.1232</v>
      </c>
      <c r="F30" s="79">
        <v>427.67137333148537</v>
      </c>
      <c r="G30" s="79">
        <v>56.031682897458609</v>
      </c>
      <c r="H30" s="79">
        <v>2.6310068283715431</v>
      </c>
      <c r="I30" s="79" t="s">
        <v>3</v>
      </c>
      <c r="J30" s="79" t="s">
        <v>3</v>
      </c>
      <c r="K30" s="79" t="s">
        <v>3</v>
      </c>
      <c r="L30" s="79" t="s">
        <v>3</v>
      </c>
    </row>
    <row r="31" spans="1:12" s="84" customFormat="1" ht="14.25" x14ac:dyDescent="0.2">
      <c r="A31" s="81" t="s">
        <v>181</v>
      </c>
      <c r="B31" s="82">
        <f>SUM(B28:B30)</f>
        <v>58.920120996689377</v>
      </c>
      <c r="C31" s="82">
        <f>SUM(C28:C30)</f>
        <v>58.180120996689375</v>
      </c>
      <c r="D31" s="83">
        <v>6.3849999999999998</v>
      </c>
      <c r="E31" s="82">
        <v>67215.182099999991</v>
      </c>
      <c r="F31" s="82">
        <v>1935.4846308883357</v>
      </c>
      <c r="G31" s="82">
        <v>543.7580749610031</v>
      </c>
      <c r="H31" s="82">
        <v>16.217821660147848</v>
      </c>
      <c r="I31" s="82" t="s">
        <v>3</v>
      </c>
      <c r="J31" s="82" t="s">
        <v>3</v>
      </c>
      <c r="K31" s="82" t="s">
        <v>3</v>
      </c>
      <c r="L31" s="82" t="s">
        <v>3</v>
      </c>
    </row>
    <row r="33" spans="1:5" x14ac:dyDescent="0.25">
      <c r="A33" s="85" t="s">
        <v>182</v>
      </c>
    </row>
    <row r="34" spans="1:5" x14ac:dyDescent="0.25">
      <c r="B34" s="86"/>
      <c r="C34" s="86"/>
      <c r="D34" s="86"/>
      <c r="E34" s="86"/>
    </row>
  </sheetData>
  <mergeCells count="31">
    <mergeCell ref="A20:C20"/>
    <mergeCell ref="D20:L20"/>
    <mergeCell ref="A21:A25"/>
    <mergeCell ref="B21:C21"/>
    <mergeCell ref="D21:L21"/>
    <mergeCell ref="B22:C23"/>
    <mergeCell ref="D22:D25"/>
    <mergeCell ref="E22:L22"/>
    <mergeCell ref="E23:H23"/>
    <mergeCell ref="I23:L23"/>
    <mergeCell ref="B24:B25"/>
    <mergeCell ref="C24:C25"/>
    <mergeCell ref="E24:F24"/>
    <mergeCell ref="G24:H24"/>
    <mergeCell ref="I24:J24"/>
    <mergeCell ref="K24:L24"/>
    <mergeCell ref="A19:C19"/>
    <mergeCell ref="D19:L19"/>
    <mergeCell ref="A18:C18"/>
    <mergeCell ref="D18:L18"/>
    <mergeCell ref="J2:L2"/>
    <mergeCell ref="J3:L3"/>
    <mergeCell ref="J4:L4"/>
    <mergeCell ref="J5:L5"/>
    <mergeCell ref="J6:L6"/>
    <mergeCell ref="J7:L7"/>
    <mergeCell ref="A9:L9"/>
    <mergeCell ref="A10:L10"/>
    <mergeCell ref="A11:L11"/>
    <mergeCell ref="A12:L12"/>
    <mergeCell ref="A13:L13"/>
  </mergeCells>
  <pageMargins left="0" right="0" top="0" bottom="0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55"/>
  <sheetViews>
    <sheetView zoomScale="55" zoomScaleNormal="55" workbookViewId="0">
      <selection activeCell="A53" sqref="A1:K53"/>
    </sheetView>
  </sheetViews>
  <sheetFormatPr defaultColWidth="9.140625" defaultRowHeight="12.75" x14ac:dyDescent="0.25"/>
  <cols>
    <col min="1" max="1" width="5.28515625" style="87" customWidth="1"/>
    <col min="2" max="2" width="6.140625" style="87" bestFit="1" customWidth="1"/>
    <col min="3" max="3" width="69.5703125" style="87" customWidth="1"/>
    <col min="4" max="4" width="10.42578125" style="87" customWidth="1"/>
    <col min="5" max="5" width="12.5703125" style="87" customWidth="1"/>
    <col min="6" max="6" width="11.85546875" style="87" customWidth="1"/>
    <col min="7" max="7" width="12.85546875" style="87" customWidth="1"/>
    <col min="8" max="8" width="11.7109375" style="87" bestFit="1" customWidth="1"/>
    <col min="9" max="9" width="11.42578125" style="87" customWidth="1"/>
    <col min="10" max="10" width="8.42578125" style="87" customWidth="1"/>
    <col min="11" max="11" width="9.140625" style="87"/>
    <col min="12" max="12" width="9.140625" style="87" customWidth="1"/>
    <col min="13" max="16384" width="9.140625" style="87"/>
  </cols>
  <sheetData>
    <row r="1" spans="2:10" ht="12.75" customHeight="1" x14ac:dyDescent="0.25">
      <c r="F1" s="88"/>
      <c r="H1" s="179" t="s">
        <v>183</v>
      </c>
      <c r="I1" s="179"/>
    </row>
    <row r="2" spans="2:10" ht="66" customHeight="1" x14ac:dyDescent="0.25">
      <c r="F2" s="180" t="s">
        <v>184</v>
      </c>
      <c r="G2" s="180"/>
      <c r="H2" s="180"/>
      <c r="I2" s="180"/>
    </row>
    <row r="3" spans="2:10" ht="15" customHeight="1" x14ac:dyDescent="0.25">
      <c r="F3" s="89"/>
      <c r="G3" s="90"/>
      <c r="H3" s="180" t="s">
        <v>185</v>
      </c>
      <c r="I3" s="180"/>
      <c r="J3" s="91"/>
    </row>
    <row r="4" spans="2:10" ht="27" customHeight="1" x14ac:dyDescent="0.25">
      <c r="F4" s="180" t="s">
        <v>186</v>
      </c>
      <c r="G4" s="180"/>
      <c r="H4" s="180"/>
      <c r="I4" s="180"/>
    </row>
    <row r="5" spans="2:10" x14ac:dyDescent="0.25">
      <c r="F5" s="89"/>
      <c r="G5" s="89"/>
      <c r="H5" s="89"/>
      <c r="I5" s="89"/>
    </row>
    <row r="6" spans="2:10" ht="15" customHeight="1" x14ac:dyDescent="0.25">
      <c r="B6" s="181" t="s">
        <v>187</v>
      </c>
      <c r="C6" s="181"/>
      <c r="D6" s="181"/>
      <c r="E6" s="181"/>
      <c r="F6" s="181"/>
      <c r="G6" s="181"/>
      <c r="H6" s="181"/>
      <c r="I6" s="181"/>
    </row>
    <row r="7" spans="2:10" ht="48" customHeight="1" x14ac:dyDescent="0.25">
      <c r="B7" s="175" t="s">
        <v>188</v>
      </c>
      <c r="C7" s="175"/>
      <c r="D7" s="175"/>
      <c r="E7" s="175"/>
      <c r="F7" s="175"/>
      <c r="G7" s="175"/>
      <c r="H7" s="175"/>
      <c r="I7" s="175"/>
    </row>
    <row r="8" spans="2:10" ht="12.75" customHeight="1" x14ac:dyDescent="0.25">
      <c r="B8" s="182" t="s">
        <v>1</v>
      </c>
      <c r="C8" s="182" t="s">
        <v>189</v>
      </c>
      <c r="D8" s="182" t="s">
        <v>190</v>
      </c>
      <c r="E8" s="182" t="s">
        <v>191</v>
      </c>
      <c r="F8" s="176" t="s">
        <v>192</v>
      </c>
      <c r="G8" s="177"/>
      <c r="H8" s="177"/>
      <c r="I8" s="178"/>
    </row>
    <row r="9" spans="2:10" x14ac:dyDescent="0.25">
      <c r="B9" s="183"/>
      <c r="C9" s="183"/>
      <c r="D9" s="183"/>
      <c r="E9" s="183"/>
      <c r="F9" s="92" t="s">
        <v>193</v>
      </c>
      <c r="G9" s="93" t="s">
        <v>194</v>
      </c>
      <c r="H9" s="93" t="s">
        <v>195</v>
      </c>
      <c r="I9" s="93" t="s">
        <v>196</v>
      </c>
    </row>
    <row r="10" spans="2:10" x14ac:dyDescent="0.25">
      <c r="B10" s="94"/>
      <c r="C10" s="176" t="s">
        <v>197</v>
      </c>
      <c r="D10" s="177"/>
      <c r="E10" s="177"/>
      <c r="F10" s="177"/>
      <c r="G10" s="177"/>
      <c r="H10" s="177"/>
      <c r="I10" s="178"/>
    </row>
    <row r="11" spans="2:10" x14ac:dyDescent="0.25">
      <c r="B11" s="127" t="s">
        <v>198</v>
      </c>
      <c r="C11" s="94" t="s">
        <v>199</v>
      </c>
      <c r="D11" s="94"/>
      <c r="E11" s="95"/>
      <c r="F11" s="95"/>
      <c r="G11" s="96"/>
      <c r="H11" s="96"/>
      <c r="I11" s="96"/>
    </row>
    <row r="12" spans="2:10" x14ac:dyDescent="0.25">
      <c r="B12" s="127" t="s">
        <v>2</v>
      </c>
      <c r="C12" s="94" t="s">
        <v>200</v>
      </c>
      <c r="D12" s="127" t="s">
        <v>201</v>
      </c>
      <c r="E12" s="134" t="s">
        <v>3</v>
      </c>
      <c r="F12" s="97">
        <v>59.5</v>
      </c>
      <c r="G12" s="97">
        <v>59.42</v>
      </c>
      <c r="H12" s="97">
        <v>59.03</v>
      </c>
      <c r="I12" s="97">
        <v>58.64</v>
      </c>
    </row>
    <row r="13" spans="2:10" x14ac:dyDescent="0.25">
      <c r="B13" s="127" t="s">
        <v>4</v>
      </c>
      <c r="C13" s="94" t="s">
        <v>202</v>
      </c>
      <c r="D13" s="127" t="s">
        <v>201</v>
      </c>
      <c r="E13" s="134" t="s">
        <v>3</v>
      </c>
      <c r="F13" s="135" t="s">
        <v>3</v>
      </c>
      <c r="G13" s="136" t="s">
        <v>3</v>
      </c>
      <c r="H13" s="136" t="s">
        <v>3</v>
      </c>
      <c r="I13" s="136" t="s">
        <v>3</v>
      </c>
    </row>
    <row r="14" spans="2:10" x14ac:dyDescent="0.25">
      <c r="B14" s="98" t="s">
        <v>5</v>
      </c>
      <c r="C14" s="99" t="s">
        <v>203</v>
      </c>
      <c r="D14" s="98" t="s">
        <v>201</v>
      </c>
      <c r="E14" s="134" t="s">
        <v>3</v>
      </c>
      <c r="F14" s="97">
        <v>0.27600000000000002</v>
      </c>
      <c r="G14" s="97">
        <v>0.27300000000000002</v>
      </c>
      <c r="H14" s="97">
        <v>0.27</v>
      </c>
      <c r="I14" s="97">
        <v>0.26800000000000002</v>
      </c>
    </row>
    <row r="15" spans="2:10" x14ac:dyDescent="0.25">
      <c r="B15" s="98">
        <v>2</v>
      </c>
      <c r="C15" s="94" t="s">
        <v>204</v>
      </c>
      <c r="D15" s="98"/>
      <c r="E15" s="134"/>
      <c r="F15" s="135"/>
      <c r="G15" s="136"/>
      <c r="H15" s="136"/>
      <c r="I15" s="136"/>
    </row>
    <row r="16" spans="2:10" ht="25.5" x14ac:dyDescent="0.25">
      <c r="B16" s="100" t="s">
        <v>6</v>
      </c>
      <c r="C16" s="94" t="s">
        <v>205</v>
      </c>
      <c r="D16" s="98" t="s">
        <v>206</v>
      </c>
      <c r="E16" s="101">
        <v>11.78</v>
      </c>
      <c r="F16" s="102">
        <v>11.65</v>
      </c>
      <c r="G16" s="103">
        <v>11.14</v>
      </c>
      <c r="H16" s="104">
        <v>11.1</v>
      </c>
      <c r="I16" s="104">
        <v>11.06</v>
      </c>
    </row>
    <row r="17" spans="1:21" ht="12.75" customHeight="1" x14ac:dyDescent="0.25">
      <c r="B17" s="171" t="s">
        <v>7</v>
      </c>
      <c r="C17" s="173" t="s">
        <v>207</v>
      </c>
      <c r="D17" s="98" t="s">
        <v>201</v>
      </c>
      <c r="E17" s="105">
        <v>4513562</v>
      </c>
      <c r="F17" s="106">
        <v>4278795</v>
      </c>
      <c r="G17" s="106">
        <v>4125076.3000000007</v>
      </c>
      <c r="H17" s="106">
        <v>4143230.2729953853</v>
      </c>
      <c r="I17" s="106">
        <v>4190378.7270903233</v>
      </c>
    </row>
    <row r="18" spans="1:21" ht="15" customHeight="1" x14ac:dyDescent="0.25">
      <c r="B18" s="172"/>
      <c r="C18" s="174"/>
      <c r="D18" s="98" t="s">
        <v>206</v>
      </c>
      <c r="E18" s="101">
        <v>11.78</v>
      </c>
      <c r="F18" s="102">
        <v>11.65</v>
      </c>
      <c r="G18" s="103">
        <v>11.14</v>
      </c>
      <c r="H18" s="97">
        <v>11.1</v>
      </c>
      <c r="I18" s="97">
        <v>11.06</v>
      </c>
    </row>
    <row r="19" spans="1:21" ht="26.45" customHeight="1" x14ac:dyDescent="0.25">
      <c r="B19" s="107">
        <v>3</v>
      </c>
      <c r="C19" s="108" t="s">
        <v>208</v>
      </c>
      <c r="D19" s="98" t="s">
        <v>206</v>
      </c>
      <c r="E19" s="135" t="s">
        <v>3</v>
      </c>
      <c r="F19" s="109">
        <v>10</v>
      </c>
      <c r="G19" s="109">
        <v>30</v>
      </c>
      <c r="H19" s="109">
        <v>50</v>
      </c>
      <c r="I19" s="109">
        <v>75</v>
      </c>
    </row>
    <row r="20" spans="1:21" ht="13.5" hidden="1" customHeight="1" x14ac:dyDescent="0.25">
      <c r="A20" s="110"/>
      <c r="B20" s="111"/>
      <c r="C20" s="112"/>
      <c r="D20" s="88"/>
      <c r="E20" s="137"/>
      <c r="F20" s="138"/>
      <c r="G20" s="113"/>
      <c r="H20" s="113"/>
      <c r="I20" s="113"/>
      <c r="J20" s="114"/>
      <c r="K20" s="110"/>
    </row>
    <row r="21" spans="1:21" ht="13.5" hidden="1" customHeight="1" x14ac:dyDescent="0.25">
      <c r="A21" s="110"/>
      <c r="B21" s="111"/>
      <c r="C21" s="112"/>
      <c r="D21" s="88"/>
      <c r="E21" s="137"/>
      <c r="F21" s="138"/>
      <c r="G21" s="113"/>
      <c r="H21" s="113"/>
      <c r="I21" s="113"/>
      <c r="J21" s="114"/>
      <c r="K21" s="110"/>
    </row>
    <row r="22" spans="1:21" ht="25.5" x14ac:dyDescent="0.25">
      <c r="A22" s="110"/>
      <c r="B22" s="107">
        <v>4</v>
      </c>
      <c r="C22" s="108" t="s">
        <v>231</v>
      </c>
      <c r="D22" s="98" t="s">
        <v>232</v>
      </c>
      <c r="E22" s="134" t="s">
        <v>3</v>
      </c>
      <c r="F22" s="139" t="s">
        <v>3</v>
      </c>
      <c r="G22" s="139" t="s">
        <v>3</v>
      </c>
      <c r="H22" s="121">
        <v>0.749</v>
      </c>
      <c r="I22" s="121">
        <v>0.749</v>
      </c>
      <c r="J22" s="114"/>
      <c r="K22" s="110"/>
    </row>
    <row r="23" spans="1:21" ht="37.5" customHeight="1" x14ac:dyDescent="0.25">
      <c r="B23" s="175" t="s">
        <v>209</v>
      </c>
      <c r="C23" s="175"/>
      <c r="D23" s="175"/>
      <c r="E23" s="175"/>
      <c r="F23" s="175"/>
      <c r="G23" s="175"/>
      <c r="H23" s="175"/>
      <c r="I23" s="17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0"/>
    </row>
    <row r="24" spans="1:21" ht="15.75" customHeight="1" x14ac:dyDescent="0.25">
      <c r="B24" s="184" t="s">
        <v>210</v>
      </c>
      <c r="C24" s="184" t="s">
        <v>211</v>
      </c>
      <c r="D24" s="184" t="s">
        <v>212</v>
      </c>
      <c r="E24" s="187"/>
      <c r="F24" s="188"/>
      <c r="G24" s="188"/>
      <c r="H24" s="188"/>
      <c r="I24" s="189"/>
      <c r="J24" s="88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0"/>
    </row>
    <row r="25" spans="1:21" ht="32.25" customHeight="1" x14ac:dyDescent="0.25">
      <c r="B25" s="185"/>
      <c r="C25" s="185"/>
      <c r="D25" s="185"/>
      <c r="E25" s="190" t="s">
        <v>191</v>
      </c>
      <c r="F25" s="176" t="s">
        <v>192</v>
      </c>
      <c r="G25" s="177"/>
      <c r="H25" s="177"/>
      <c r="I25" s="178"/>
    </row>
    <row r="26" spans="1:21" ht="39" customHeight="1" x14ac:dyDescent="0.25">
      <c r="B26" s="186"/>
      <c r="C26" s="186"/>
      <c r="D26" s="186"/>
      <c r="E26" s="191"/>
      <c r="F26" s="97">
        <v>2017</v>
      </c>
      <c r="G26" s="97">
        <v>2018</v>
      </c>
      <c r="H26" s="128">
        <v>2019</v>
      </c>
      <c r="I26" s="128">
        <v>2020</v>
      </c>
    </row>
    <row r="27" spans="1:21" ht="15" customHeight="1" x14ac:dyDescent="0.25">
      <c r="B27" s="192">
        <v>1</v>
      </c>
      <c r="C27" s="184" t="s">
        <v>213</v>
      </c>
      <c r="D27" s="97"/>
      <c r="E27" s="187" t="s">
        <v>214</v>
      </c>
      <c r="F27" s="188"/>
      <c r="G27" s="188"/>
      <c r="H27" s="188"/>
      <c r="I27" s="189"/>
    </row>
    <row r="28" spans="1:21" ht="15" customHeight="1" x14ac:dyDescent="0.25">
      <c r="B28" s="193"/>
      <c r="C28" s="185"/>
      <c r="D28" s="128" t="s">
        <v>215</v>
      </c>
      <c r="E28" s="116"/>
      <c r="F28" s="128">
        <v>75</v>
      </c>
      <c r="G28" s="128">
        <v>75</v>
      </c>
      <c r="H28" s="128">
        <v>75</v>
      </c>
      <c r="I28" s="128">
        <v>75</v>
      </c>
    </row>
    <row r="29" spans="1:21" ht="15" x14ac:dyDescent="0.25">
      <c r="B29" s="194"/>
      <c r="C29" s="186"/>
      <c r="D29" s="128" t="s">
        <v>216</v>
      </c>
      <c r="E29" s="128"/>
      <c r="F29" s="128" t="s">
        <v>3</v>
      </c>
      <c r="G29" s="128" t="s">
        <v>3</v>
      </c>
      <c r="H29" s="128" t="s">
        <v>3</v>
      </c>
      <c r="I29" s="128" t="s">
        <v>3</v>
      </c>
      <c r="J29" s="111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1" ht="15" x14ac:dyDescent="0.25">
      <c r="B30" s="195"/>
      <c r="C30" s="196"/>
      <c r="D30" s="196"/>
      <c r="E30" s="196"/>
      <c r="F30" s="196"/>
      <c r="G30" s="196"/>
      <c r="H30" s="196"/>
      <c r="I30" s="197"/>
      <c r="J30" s="111"/>
      <c r="K30" s="117"/>
      <c r="L30" s="117"/>
      <c r="M30" s="117"/>
      <c r="N30" s="117"/>
      <c r="O30" s="117"/>
      <c r="P30" s="117"/>
      <c r="Q30" s="117"/>
      <c r="R30" s="117"/>
      <c r="S30" s="117"/>
      <c r="T30" s="117"/>
    </row>
    <row r="31" spans="1:21" ht="15" customHeight="1" x14ac:dyDescent="0.25">
      <c r="B31" s="198">
        <v>2</v>
      </c>
      <c r="C31" s="184" t="s">
        <v>213</v>
      </c>
      <c r="D31" s="107"/>
      <c r="E31" s="166" t="s">
        <v>217</v>
      </c>
      <c r="F31" s="167"/>
      <c r="G31" s="167"/>
      <c r="H31" s="167"/>
      <c r="I31" s="168"/>
      <c r="J31" s="88"/>
      <c r="K31" s="115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ht="15" x14ac:dyDescent="0.25">
      <c r="B32" s="199"/>
      <c r="C32" s="185"/>
      <c r="D32" s="128" t="s">
        <v>215</v>
      </c>
      <c r="E32" s="95"/>
      <c r="F32" s="128">
        <v>190.31</v>
      </c>
      <c r="G32" s="128">
        <v>190.31</v>
      </c>
      <c r="H32" s="128">
        <v>190.48</v>
      </c>
      <c r="I32" s="128">
        <v>190.48</v>
      </c>
      <c r="J32" s="111"/>
      <c r="K32" s="117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2:20" ht="15" x14ac:dyDescent="0.25">
      <c r="B33" s="200"/>
      <c r="C33" s="186"/>
      <c r="D33" s="128" t="s">
        <v>216</v>
      </c>
      <c r="E33" s="95"/>
      <c r="F33" s="128">
        <v>49.94</v>
      </c>
      <c r="G33" s="128">
        <v>49.94</v>
      </c>
      <c r="H33" s="128">
        <v>37.26</v>
      </c>
      <c r="I33" s="128">
        <v>37.26</v>
      </c>
      <c r="J33" s="111"/>
      <c r="K33" s="117"/>
      <c r="L33" s="117"/>
      <c r="M33" s="117"/>
      <c r="N33" s="117"/>
      <c r="O33" s="117"/>
      <c r="P33" s="117"/>
      <c r="Q33" s="117"/>
      <c r="R33" s="117"/>
      <c r="S33" s="117"/>
      <c r="T33" s="117"/>
    </row>
    <row r="34" spans="2:20" ht="15" x14ac:dyDescent="0.25">
      <c r="B34" s="129"/>
      <c r="C34" s="88"/>
      <c r="D34" s="111"/>
      <c r="E34" s="111"/>
      <c r="F34" s="111"/>
      <c r="G34" s="111"/>
      <c r="H34" s="111"/>
      <c r="I34" s="130"/>
      <c r="J34" s="111"/>
      <c r="K34" s="117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2:20" ht="15" customHeight="1" x14ac:dyDescent="0.25">
      <c r="B35" s="198">
        <v>3</v>
      </c>
      <c r="C35" s="184" t="s">
        <v>213</v>
      </c>
      <c r="D35" s="107"/>
      <c r="E35" s="166" t="s">
        <v>218</v>
      </c>
      <c r="F35" s="167"/>
      <c r="G35" s="167"/>
      <c r="H35" s="167"/>
      <c r="I35" s="168"/>
      <c r="J35" s="111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2:20" ht="15" x14ac:dyDescent="0.25">
      <c r="B36" s="199"/>
      <c r="C36" s="185"/>
      <c r="D36" s="128" t="s">
        <v>215</v>
      </c>
      <c r="E36" s="131">
        <v>12.22</v>
      </c>
      <c r="F36" s="118">
        <v>12.1</v>
      </c>
      <c r="G36" s="118">
        <v>12</v>
      </c>
      <c r="H36" s="118">
        <v>11.95</v>
      </c>
      <c r="I36" s="118">
        <v>11.9</v>
      </c>
      <c r="J36" s="111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2:20" x14ac:dyDescent="0.25">
      <c r="B37" s="200"/>
      <c r="C37" s="186"/>
      <c r="D37" s="128" t="s">
        <v>216</v>
      </c>
      <c r="E37" s="131">
        <v>12.22</v>
      </c>
      <c r="F37" s="118">
        <v>12.1</v>
      </c>
      <c r="G37" s="118">
        <v>12</v>
      </c>
      <c r="H37" s="118">
        <v>11.95</v>
      </c>
      <c r="I37" s="118">
        <v>11.9</v>
      </c>
    </row>
    <row r="38" spans="2:20" ht="46.5" customHeight="1" x14ac:dyDescent="0.25">
      <c r="B38" s="175" t="s">
        <v>233</v>
      </c>
      <c r="C38" s="175"/>
      <c r="D38" s="175"/>
      <c r="E38" s="175"/>
      <c r="F38" s="175"/>
      <c r="G38" s="175"/>
      <c r="H38" s="175"/>
      <c r="I38" s="175"/>
    </row>
    <row r="39" spans="2:20" ht="15" hidden="1" x14ac:dyDescent="0.25">
      <c r="B39" s="117"/>
      <c r="C39" s="119"/>
      <c r="D39" s="120"/>
      <c r="E39" s="117"/>
      <c r="F39" s="117"/>
      <c r="G39" s="117"/>
      <c r="H39" s="117"/>
      <c r="I39" s="117"/>
    </row>
    <row r="40" spans="2:20" ht="12.75" customHeight="1" x14ac:dyDescent="0.25">
      <c r="B40" s="204" t="s">
        <v>1</v>
      </c>
      <c r="C40" s="204" t="s">
        <v>189</v>
      </c>
      <c r="D40" s="204" t="s">
        <v>190</v>
      </c>
      <c r="E40" s="176" t="s">
        <v>238</v>
      </c>
      <c r="F40" s="177"/>
      <c r="G40" s="177"/>
      <c r="H40" s="177"/>
      <c r="I40" s="177"/>
      <c r="J40" s="177"/>
      <c r="K40" s="178"/>
    </row>
    <row r="41" spans="2:20" ht="12.75" customHeight="1" x14ac:dyDescent="0.25">
      <c r="B41" s="204"/>
      <c r="C41" s="204"/>
      <c r="D41" s="204"/>
      <c r="E41" s="93">
        <v>2019</v>
      </c>
      <c r="F41" s="93">
        <v>2020</v>
      </c>
      <c r="G41" s="93">
        <v>2021</v>
      </c>
      <c r="H41" s="93">
        <v>2022</v>
      </c>
      <c r="I41" s="93">
        <v>2023</v>
      </c>
      <c r="J41" s="124">
        <v>2024</v>
      </c>
      <c r="K41" s="124">
        <v>2025</v>
      </c>
    </row>
    <row r="42" spans="2:20" ht="12.75" customHeight="1" x14ac:dyDescent="0.25">
      <c r="B42" s="98">
        <v>1</v>
      </c>
      <c r="C42" s="99" t="s">
        <v>234</v>
      </c>
      <c r="D42" s="99" t="s">
        <v>236</v>
      </c>
      <c r="E42" s="107">
        <v>335</v>
      </c>
      <c r="F42" s="107">
        <v>332</v>
      </c>
      <c r="G42" s="107">
        <v>329</v>
      </c>
      <c r="H42" s="107">
        <v>326</v>
      </c>
      <c r="I42" s="107">
        <v>323</v>
      </c>
      <c r="J42" s="107">
        <v>320</v>
      </c>
      <c r="K42" s="107">
        <v>317</v>
      </c>
    </row>
    <row r="43" spans="2:20" ht="12.75" hidden="1" customHeight="1" x14ac:dyDescent="0.25">
      <c r="B43" s="98" t="s">
        <v>2</v>
      </c>
      <c r="C43" s="99" t="s">
        <v>240</v>
      </c>
      <c r="D43" s="99" t="s">
        <v>241</v>
      </c>
      <c r="E43" s="107">
        <v>238</v>
      </c>
      <c r="F43" s="107">
        <v>237</v>
      </c>
      <c r="G43" s="107">
        <v>235</v>
      </c>
      <c r="H43" s="107">
        <v>234</v>
      </c>
      <c r="I43" s="107">
        <v>232</v>
      </c>
      <c r="J43" s="107">
        <v>231</v>
      </c>
      <c r="K43" s="107">
        <v>230</v>
      </c>
    </row>
    <row r="44" spans="2:20" ht="25.5" x14ac:dyDescent="0.25">
      <c r="B44" s="98">
        <v>2</v>
      </c>
      <c r="C44" s="99" t="s">
        <v>235</v>
      </c>
      <c r="D44" s="98" t="s">
        <v>206</v>
      </c>
      <c r="E44" s="123">
        <v>1</v>
      </c>
      <c r="F44" s="122">
        <v>1</v>
      </c>
      <c r="G44" s="122">
        <v>1</v>
      </c>
      <c r="H44" s="122">
        <v>1</v>
      </c>
      <c r="I44" s="122">
        <v>1</v>
      </c>
      <c r="J44" s="123">
        <v>1</v>
      </c>
      <c r="K44" s="123">
        <v>1</v>
      </c>
    </row>
    <row r="45" spans="2:20" ht="39" customHeight="1" x14ac:dyDescent="0.25">
      <c r="B45" s="175" t="s">
        <v>237</v>
      </c>
      <c r="C45" s="175"/>
      <c r="D45" s="175"/>
      <c r="E45" s="175"/>
      <c r="F45" s="175"/>
      <c r="G45" s="175"/>
      <c r="H45" s="175"/>
      <c r="I45" s="175"/>
    </row>
    <row r="46" spans="2:20" ht="39.75" customHeight="1" x14ac:dyDescent="0.25">
      <c r="B46" s="198" t="s">
        <v>198</v>
      </c>
      <c r="C46" s="201" t="s">
        <v>219</v>
      </c>
      <c r="D46" s="202"/>
      <c r="E46" s="202"/>
      <c r="F46" s="202"/>
      <c r="G46" s="202"/>
      <c r="H46" s="202"/>
      <c r="I46" s="203"/>
    </row>
    <row r="47" spans="2:20" ht="15.75" customHeight="1" x14ac:dyDescent="0.25">
      <c r="B47" s="199"/>
      <c r="C47" s="169" t="s">
        <v>189</v>
      </c>
      <c r="D47" s="166" t="s">
        <v>220</v>
      </c>
      <c r="E47" s="167"/>
      <c r="F47" s="167"/>
      <c r="G47" s="167"/>
      <c r="H47" s="111"/>
      <c r="I47" s="130"/>
    </row>
    <row r="48" spans="2:20" x14ac:dyDescent="0.25">
      <c r="B48" s="199"/>
      <c r="C48" s="170"/>
      <c r="D48" s="98">
        <v>1</v>
      </c>
      <c r="E48" s="98">
        <v>2</v>
      </c>
      <c r="F48" s="98">
        <v>3</v>
      </c>
      <c r="G48" s="98" t="s">
        <v>221</v>
      </c>
      <c r="H48" s="111"/>
      <c r="I48" s="130"/>
    </row>
    <row r="49" spans="2:9" x14ac:dyDescent="0.25">
      <c r="B49" s="200"/>
      <c r="C49" s="108" t="s">
        <v>222</v>
      </c>
      <c r="D49" s="97">
        <v>30.5</v>
      </c>
      <c r="E49" s="97">
        <v>29</v>
      </c>
      <c r="F49" s="97">
        <v>28</v>
      </c>
      <c r="G49" s="97">
        <v>23</v>
      </c>
      <c r="H49" s="111"/>
      <c r="I49" s="130"/>
    </row>
    <row r="50" spans="2:9" x14ac:dyDescent="0.25">
      <c r="B50" s="129"/>
      <c r="C50" s="132"/>
      <c r="D50" s="133"/>
      <c r="E50" s="111"/>
      <c r="F50" s="111"/>
      <c r="G50" s="111"/>
      <c r="H50" s="111"/>
      <c r="I50" s="130"/>
    </row>
    <row r="51" spans="2:9" ht="29.25" customHeight="1" x14ac:dyDescent="0.25">
      <c r="B51" s="107" t="s">
        <v>223</v>
      </c>
      <c r="C51" s="201" t="s">
        <v>224</v>
      </c>
      <c r="D51" s="202"/>
      <c r="E51" s="202"/>
      <c r="F51" s="202"/>
      <c r="G51" s="202"/>
      <c r="H51" s="202"/>
      <c r="I51" s="203"/>
    </row>
    <row r="52" spans="2:9" x14ac:dyDescent="0.25">
      <c r="B52" s="129"/>
      <c r="C52" s="132"/>
      <c r="D52" s="133"/>
      <c r="E52" s="111"/>
      <c r="F52" s="111"/>
      <c r="G52" s="111"/>
      <c r="H52" s="111"/>
      <c r="I52" s="130"/>
    </row>
    <row r="53" spans="2:9" ht="30.75" customHeight="1" x14ac:dyDescent="0.25">
      <c r="B53" s="107" t="s">
        <v>225</v>
      </c>
      <c r="C53" s="201" t="s">
        <v>226</v>
      </c>
      <c r="D53" s="202"/>
      <c r="E53" s="202"/>
      <c r="F53" s="202"/>
      <c r="G53" s="202"/>
      <c r="H53" s="202"/>
      <c r="I53" s="203"/>
    </row>
    <row r="54" spans="2:9" ht="15" x14ac:dyDescent="0.25">
      <c r="B54" s="117"/>
      <c r="C54" s="119"/>
      <c r="D54" s="120"/>
      <c r="E54" s="117"/>
      <c r="F54" s="117"/>
      <c r="G54" s="117"/>
      <c r="H54" s="117"/>
      <c r="I54" s="117"/>
    </row>
    <row r="55" spans="2:9" ht="15" x14ac:dyDescent="0.25">
      <c r="B55" s="117"/>
      <c r="C55" s="119"/>
      <c r="D55" s="120"/>
      <c r="E55" s="117"/>
      <c r="F55" s="117"/>
      <c r="G55" s="117"/>
      <c r="H55" s="117"/>
      <c r="I55" s="117"/>
    </row>
  </sheetData>
  <mergeCells count="43">
    <mergeCell ref="C51:I51"/>
    <mergeCell ref="C53:I53"/>
    <mergeCell ref="B35:B37"/>
    <mergeCell ref="C35:C37"/>
    <mergeCell ref="E35:I35"/>
    <mergeCell ref="B45:I45"/>
    <mergeCell ref="B46:B49"/>
    <mergeCell ref="C46:I46"/>
    <mergeCell ref="C47:C48"/>
    <mergeCell ref="D47:G47"/>
    <mergeCell ref="B38:I38"/>
    <mergeCell ref="B40:B41"/>
    <mergeCell ref="C40:C41"/>
    <mergeCell ref="D40:D41"/>
    <mergeCell ref="E40:K40"/>
    <mergeCell ref="B27:B29"/>
    <mergeCell ref="C27:C29"/>
    <mergeCell ref="E27:I27"/>
    <mergeCell ref="B30:I30"/>
    <mergeCell ref="B31:B33"/>
    <mergeCell ref="C31:C33"/>
    <mergeCell ref="E31:I31"/>
    <mergeCell ref="B24:B26"/>
    <mergeCell ref="C24:C26"/>
    <mergeCell ref="D24:D26"/>
    <mergeCell ref="E24:I24"/>
    <mergeCell ref="E25:E26"/>
    <mergeCell ref="F25:I25"/>
    <mergeCell ref="B17:B18"/>
    <mergeCell ref="C17:C18"/>
    <mergeCell ref="B23:I23"/>
    <mergeCell ref="C10:I10"/>
    <mergeCell ref="H1:I1"/>
    <mergeCell ref="F2:I2"/>
    <mergeCell ref="H3:I3"/>
    <mergeCell ref="F4:I4"/>
    <mergeCell ref="B6:I6"/>
    <mergeCell ref="B7:I7"/>
    <mergeCell ref="B8:B9"/>
    <mergeCell ref="C8:C9"/>
    <mergeCell ref="D8:D9"/>
    <mergeCell ref="E8:E9"/>
    <mergeCell ref="F8:I8"/>
  </mergeCells>
  <pageMargins left="0" right="0" top="0" bottom="0" header="0" footer="0"/>
  <pageSetup paperSize="9" scale="68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E112"/>
  <sheetViews>
    <sheetView tabSelected="1" zoomScale="55" zoomScaleNormal="55" workbookViewId="0">
      <selection activeCell="W93" sqref="W93"/>
    </sheetView>
  </sheetViews>
  <sheetFormatPr defaultColWidth="9.140625" defaultRowHeight="15.75" x14ac:dyDescent="0.25"/>
  <cols>
    <col min="1" max="1" width="8.140625" style="1" customWidth="1"/>
    <col min="2" max="2" width="130.28515625" style="2" customWidth="1"/>
    <col min="3" max="3" width="9.42578125" style="3" customWidth="1"/>
    <col min="4" max="8" width="9.42578125" style="4" customWidth="1"/>
    <col min="9" max="9" width="9.42578125" style="3" customWidth="1"/>
    <col min="10" max="22" width="14.7109375" style="5" customWidth="1"/>
    <col min="23" max="23" width="10.85546875" style="4" customWidth="1"/>
    <col min="24" max="24" width="10.85546875" style="7" customWidth="1"/>
    <col min="25" max="25" width="10.85546875" style="8" customWidth="1"/>
    <col min="26" max="26" width="13.42578125" style="4" customWidth="1"/>
    <col min="27" max="28" width="10.140625" style="5" customWidth="1"/>
    <col min="29" max="30" width="7.42578125" style="5" bestFit="1" customWidth="1"/>
    <col min="31" max="31" width="9.28515625" style="3" customWidth="1"/>
    <col min="32" max="32" width="30.5703125" style="3" bestFit="1" customWidth="1"/>
    <col min="33" max="33" width="23.7109375" style="9" customWidth="1"/>
    <col min="34" max="34" width="15" style="9" customWidth="1"/>
    <col min="35" max="37" width="14.5703125" style="9" bestFit="1" customWidth="1"/>
    <col min="38" max="38" width="14" style="9" customWidth="1"/>
    <col min="39" max="47" width="11.85546875" style="9" bestFit="1" customWidth="1"/>
    <col min="48" max="63" width="11.7109375" style="9" bestFit="1" customWidth="1"/>
    <col min="64" max="84" width="13" style="9" bestFit="1" customWidth="1"/>
    <col min="85" max="85" width="12.28515625" style="9" bestFit="1" customWidth="1"/>
    <col min="86" max="86" width="15" style="9" bestFit="1" customWidth="1"/>
    <col min="87" max="87" width="9.7109375" style="9" bestFit="1" customWidth="1"/>
    <col min="88" max="90" width="13.7109375" style="9" bestFit="1" customWidth="1"/>
    <col min="91" max="136" width="9.140625" style="9"/>
    <col min="137" max="137" width="10.7109375" style="9" customWidth="1"/>
    <col min="138" max="161" width="9.140625" style="9"/>
    <col min="162" max="186" width="11.85546875" style="9" customWidth="1"/>
    <col min="187" max="189" width="7.42578125" style="9" customWidth="1"/>
    <col min="190" max="219" width="8.7109375" style="9" bestFit="1" customWidth="1"/>
    <col min="220" max="237" width="7.42578125" style="9" customWidth="1"/>
    <col min="238" max="238" width="6.85546875" style="9" bestFit="1" customWidth="1"/>
    <col min="239" max="239" width="8.7109375" style="9" bestFit="1" customWidth="1"/>
    <col min="240" max="258" width="11.28515625" style="9" bestFit="1" customWidth="1"/>
    <col min="259" max="259" width="12.28515625" style="9" bestFit="1" customWidth="1"/>
    <col min="260" max="260" width="11.28515625" style="9" bestFit="1" customWidth="1"/>
    <col min="261" max="268" width="10" style="9" bestFit="1" customWidth="1"/>
    <col min="269" max="289" width="12.28515625" style="9" bestFit="1" customWidth="1"/>
    <col min="290" max="290" width="9.140625" style="9"/>
    <col min="291" max="291" width="15.140625" style="9" customWidth="1"/>
    <col min="292" max="292" width="9.140625" style="9"/>
    <col min="293" max="293" width="10" style="9" bestFit="1" customWidth="1"/>
    <col min="294" max="294" width="13" style="9" customWidth="1"/>
    <col min="295" max="295" width="12.5703125" style="9" customWidth="1"/>
    <col min="296" max="341" width="9.140625" style="9"/>
    <col min="342" max="342" width="12.28515625" style="9" customWidth="1"/>
    <col min="343" max="343" width="19.85546875" style="9" customWidth="1"/>
    <col min="344" max="16384" width="9.140625" style="9"/>
  </cols>
  <sheetData>
    <row r="1" spans="1:343" x14ac:dyDescent="0.25">
      <c r="A1" s="16"/>
      <c r="D1" s="17"/>
      <c r="E1" s="17"/>
      <c r="F1" s="17"/>
      <c r="G1" s="17"/>
      <c r="H1" s="17"/>
      <c r="M1" s="6"/>
      <c r="W1" s="17"/>
      <c r="Z1" s="17"/>
      <c r="AF1" s="205" t="s">
        <v>8</v>
      </c>
      <c r="AG1" s="205"/>
      <c r="AH1" s="205"/>
    </row>
    <row r="2" spans="1:343" ht="36.75" customHeight="1" x14ac:dyDescent="0.25">
      <c r="A2" s="16"/>
      <c r="D2" s="17"/>
      <c r="E2" s="17"/>
      <c r="F2" s="17"/>
      <c r="G2" s="17"/>
      <c r="H2" s="17"/>
      <c r="M2" s="6"/>
      <c r="N2" s="10"/>
      <c r="O2" s="10"/>
      <c r="P2" s="10"/>
      <c r="Q2" s="10"/>
      <c r="R2" s="10"/>
      <c r="S2" s="10"/>
      <c r="W2" s="17"/>
      <c r="Y2" s="206" t="s">
        <v>9</v>
      </c>
      <c r="Z2" s="206"/>
      <c r="AA2" s="206"/>
      <c r="AB2" s="206"/>
      <c r="AC2" s="206"/>
      <c r="AD2" s="206"/>
      <c r="AE2" s="206"/>
      <c r="AF2" s="206"/>
      <c r="AG2" s="206"/>
      <c r="AH2" s="206"/>
    </row>
    <row r="3" spans="1:343" ht="18.75" customHeight="1" x14ac:dyDescent="0.25">
      <c r="A3" s="229" t="s">
        <v>10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</row>
    <row r="5" spans="1:343" s="1" customFormat="1" ht="15.75" customHeight="1" x14ac:dyDescent="0.25">
      <c r="A5" s="213" t="s">
        <v>1</v>
      </c>
      <c r="B5" s="213" t="s">
        <v>11</v>
      </c>
      <c r="C5" s="230" t="s">
        <v>12</v>
      </c>
      <c r="D5" s="231"/>
      <c r="E5" s="231"/>
      <c r="F5" s="231"/>
      <c r="G5" s="231"/>
      <c r="H5" s="232"/>
      <c r="I5" s="218" t="s">
        <v>13</v>
      </c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20"/>
      <c r="W5" s="230" t="s">
        <v>14</v>
      </c>
      <c r="X5" s="231"/>
      <c r="Y5" s="232"/>
      <c r="Z5" s="213" t="s">
        <v>15</v>
      </c>
      <c r="AA5" s="230" t="s">
        <v>144</v>
      </c>
      <c r="AB5" s="231"/>
      <c r="AC5" s="231"/>
      <c r="AD5" s="232"/>
      <c r="AE5" s="213" t="s">
        <v>16</v>
      </c>
      <c r="AF5" s="213" t="s">
        <v>17</v>
      </c>
      <c r="AG5" s="216" t="s">
        <v>126</v>
      </c>
      <c r="AH5" s="213" t="s">
        <v>134</v>
      </c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</row>
    <row r="6" spans="1:343" s="1" customFormat="1" ht="15.75" customHeight="1" x14ac:dyDescent="0.25">
      <c r="A6" s="214"/>
      <c r="B6" s="214"/>
      <c r="C6" s="233"/>
      <c r="D6" s="234"/>
      <c r="E6" s="234"/>
      <c r="F6" s="234"/>
      <c r="G6" s="234"/>
      <c r="H6" s="235"/>
      <c r="I6" s="213" t="s">
        <v>18</v>
      </c>
      <c r="J6" s="213" t="s">
        <v>19</v>
      </c>
      <c r="K6" s="218">
        <v>2017</v>
      </c>
      <c r="L6" s="219"/>
      <c r="M6" s="220"/>
      <c r="N6" s="218">
        <v>2018</v>
      </c>
      <c r="O6" s="219"/>
      <c r="P6" s="220"/>
      <c r="Q6" s="218">
        <v>2019</v>
      </c>
      <c r="R6" s="219"/>
      <c r="S6" s="220"/>
      <c r="T6" s="218">
        <v>2020</v>
      </c>
      <c r="U6" s="219"/>
      <c r="V6" s="220"/>
      <c r="W6" s="236"/>
      <c r="X6" s="237"/>
      <c r="Y6" s="238"/>
      <c r="Z6" s="214"/>
      <c r="AA6" s="233"/>
      <c r="AB6" s="234"/>
      <c r="AC6" s="234"/>
      <c r="AD6" s="235"/>
      <c r="AE6" s="214"/>
      <c r="AF6" s="214"/>
      <c r="AG6" s="216"/>
      <c r="AH6" s="214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</row>
    <row r="7" spans="1:343" s="1" customFormat="1" ht="15.75" customHeight="1" x14ac:dyDescent="0.25">
      <c r="A7" s="214"/>
      <c r="B7" s="214"/>
      <c r="C7" s="236"/>
      <c r="D7" s="237"/>
      <c r="E7" s="237"/>
      <c r="F7" s="237"/>
      <c r="G7" s="237"/>
      <c r="H7" s="238"/>
      <c r="I7" s="214"/>
      <c r="J7" s="214"/>
      <c r="K7" s="213" t="s">
        <v>20</v>
      </c>
      <c r="L7" s="213" t="s">
        <v>21</v>
      </c>
      <c r="M7" s="213" t="s">
        <v>22</v>
      </c>
      <c r="N7" s="213" t="s">
        <v>20</v>
      </c>
      <c r="O7" s="213" t="s">
        <v>21</v>
      </c>
      <c r="P7" s="213" t="s">
        <v>22</v>
      </c>
      <c r="Q7" s="213" t="s">
        <v>20</v>
      </c>
      <c r="R7" s="213" t="s">
        <v>21</v>
      </c>
      <c r="S7" s="213" t="s">
        <v>22</v>
      </c>
      <c r="T7" s="213" t="s">
        <v>20</v>
      </c>
      <c r="U7" s="213" t="s">
        <v>21</v>
      </c>
      <c r="V7" s="213" t="s">
        <v>22</v>
      </c>
      <c r="W7" s="213" t="s">
        <v>23</v>
      </c>
      <c r="X7" s="227" t="s">
        <v>24</v>
      </c>
      <c r="Y7" s="213" t="s">
        <v>25</v>
      </c>
      <c r="Z7" s="214"/>
      <c r="AA7" s="236"/>
      <c r="AB7" s="237"/>
      <c r="AC7" s="237"/>
      <c r="AD7" s="238"/>
      <c r="AE7" s="214"/>
      <c r="AF7" s="214"/>
      <c r="AG7" s="216"/>
      <c r="AH7" s="214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6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</row>
    <row r="8" spans="1:343" s="1" customFormat="1" ht="88.5" customHeight="1" x14ac:dyDescent="0.25">
      <c r="A8" s="215"/>
      <c r="B8" s="215"/>
      <c r="C8" s="19" t="s">
        <v>18</v>
      </c>
      <c r="D8" s="19" t="s">
        <v>0</v>
      </c>
      <c r="E8" s="19">
        <v>2017</v>
      </c>
      <c r="F8" s="19">
        <v>2018</v>
      </c>
      <c r="G8" s="19">
        <v>2019</v>
      </c>
      <c r="H8" s="19">
        <v>2020</v>
      </c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28"/>
      <c r="Y8" s="215"/>
      <c r="Z8" s="215"/>
      <c r="AA8" s="19">
        <v>2017</v>
      </c>
      <c r="AB8" s="19">
        <v>2018</v>
      </c>
      <c r="AC8" s="19">
        <v>2019</v>
      </c>
      <c r="AD8" s="19">
        <v>2020</v>
      </c>
      <c r="AE8" s="215"/>
      <c r="AF8" s="215"/>
      <c r="AG8" s="216"/>
      <c r="AH8" s="215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</row>
    <row r="9" spans="1:343" s="1" customFormat="1" x14ac:dyDescent="0.2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21</v>
      </c>
      <c r="V9" s="19">
        <v>22</v>
      </c>
      <c r="W9" s="19">
        <v>23</v>
      </c>
      <c r="X9" s="11">
        <v>24</v>
      </c>
      <c r="Y9" s="19">
        <v>25</v>
      </c>
      <c r="Z9" s="19">
        <v>26</v>
      </c>
      <c r="AA9" s="19">
        <v>27</v>
      </c>
      <c r="AB9" s="19">
        <v>28</v>
      </c>
      <c r="AC9" s="19">
        <v>29</v>
      </c>
      <c r="AD9" s="19">
        <v>30</v>
      </c>
      <c r="AE9" s="19">
        <v>31</v>
      </c>
      <c r="AF9" s="19">
        <v>32</v>
      </c>
      <c r="AG9" s="19">
        <v>33</v>
      </c>
      <c r="AH9" s="19">
        <v>34</v>
      </c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</row>
    <row r="10" spans="1:343" s="12" customFormat="1" x14ac:dyDescent="0.25">
      <c r="A10" s="47" t="s">
        <v>27</v>
      </c>
      <c r="B10" s="48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5"/>
      <c r="AG10" s="49"/>
      <c r="AH10" s="49"/>
    </row>
    <row r="11" spans="1:343" x14ac:dyDescent="0.25">
      <c r="A11" s="21">
        <v>1</v>
      </c>
      <c r="B11" s="30" t="s">
        <v>28</v>
      </c>
      <c r="C11" s="21" t="s">
        <v>29</v>
      </c>
      <c r="D11" s="21">
        <v>1</v>
      </c>
      <c r="E11" s="21">
        <v>1</v>
      </c>
      <c r="F11" s="21" t="s">
        <v>3</v>
      </c>
      <c r="G11" s="21">
        <v>1</v>
      </c>
      <c r="H11" s="21" t="s">
        <v>3</v>
      </c>
      <c r="I11" s="21" t="s">
        <v>3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2" t="s">
        <v>3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3</v>
      </c>
      <c r="W11" s="21" t="s">
        <v>3</v>
      </c>
      <c r="X11" s="23" t="s">
        <v>3</v>
      </c>
      <c r="Y11" s="24" t="s">
        <v>3</v>
      </c>
      <c r="Z11" s="21" t="s">
        <v>3</v>
      </c>
      <c r="AA11" s="22" t="s">
        <v>3</v>
      </c>
      <c r="AB11" s="22" t="s">
        <v>3</v>
      </c>
      <c r="AC11" s="22" t="s">
        <v>3</v>
      </c>
      <c r="AD11" s="22" t="s">
        <v>3</v>
      </c>
      <c r="AE11" s="21" t="s">
        <v>3</v>
      </c>
      <c r="AF11" s="21" t="s">
        <v>30</v>
      </c>
      <c r="AG11" s="32" t="s">
        <v>127</v>
      </c>
      <c r="AH11" s="32"/>
    </row>
    <row r="12" spans="1:343" x14ac:dyDescent="0.25">
      <c r="A12" s="21">
        <v>2</v>
      </c>
      <c r="B12" s="30" t="s">
        <v>31</v>
      </c>
      <c r="C12" s="21" t="s">
        <v>29</v>
      </c>
      <c r="D12" s="21">
        <v>1</v>
      </c>
      <c r="E12" s="21" t="s">
        <v>3</v>
      </c>
      <c r="F12" s="21" t="s">
        <v>3</v>
      </c>
      <c r="G12" s="21" t="s">
        <v>3</v>
      </c>
      <c r="H12" s="21">
        <v>1</v>
      </c>
      <c r="I12" s="21" t="s">
        <v>3</v>
      </c>
      <c r="J12" s="22" t="s">
        <v>3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3</v>
      </c>
      <c r="Q12" s="22" t="s">
        <v>3</v>
      </c>
      <c r="R12" s="22" t="s">
        <v>3</v>
      </c>
      <c r="S12" s="22" t="s">
        <v>3</v>
      </c>
      <c r="T12" s="22" t="s">
        <v>3</v>
      </c>
      <c r="U12" s="22" t="s">
        <v>3</v>
      </c>
      <c r="V12" s="22" t="s">
        <v>3</v>
      </c>
      <c r="W12" s="21" t="s">
        <v>3</v>
      </c>
      <c r="X12" s="23" t="s">
        <v>3</v>
      </c>
      <c r="Y12" s="24" t="s">
        <v>3</v>
      </c>
      <c r="Z12" s="21" t="s">
        <v>3</v>
      </c>
      <c r="AA12" s="22" t="s">
        <v>3</v>
      </c>
      <c r="AB12" s="22" t="s">
        <v>3</v>
      </c>
      <c r="AC12" s="22" t="s">
        <v>3</v>
      </c>
      <c r="AD12" s="22" t="s">
        <v>3</v>
      </c>
      <c r="AE12" s="21" t="s">
        <v>3</v>
      </c>
      <c r="AF12" s="21" t="s">
        <v>32</v>
      </c>
      <c r="AG12" s="32" t="s">
        <v>128</v>
      </c>
      <c r="AH12" s="32"/>
    </row>
    <row r="13" spans="1:343" ht="31.5" x14ac:dyDescent="0.25">
      <c r="A13" s="21">
        <v>3</v>
      </c>
      <c r="B13" s="30" t="s">
        <v>33</v>
      </c>
      <c r="C13" s="21" t="s">
        <v>29</v>
      </c>
      <c r="D13" s="21">
        <v>1</v>
      </c>
      <c r="E13" s="21">
        <v>1</v>
      </c>
      <c r="F13" s="21" t="s">
        <v>3</v>
      </c>
      <c r="G13" s="21" t="s">
        <v>3</v>
      </c>
      <c r="H13" s="21" t="s">
        <v>3</v>
      </c>
      <c r="I13" s="21" t="s">
        <v>3</v>
      </c>
      <c r="J13" s="22" t="s">
        <v>3</v>
      </c>
      <c r="K13" s="22" t="s">
        <v>3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3</v>
      </c>
      <c r="Q13" s="22" t="s">
        <v>3</v>
      </c>
      <c r="R13" s="22" t="s">
        <v>3</v>
      </c>
      <c r="S13" s="22" t="s">
        <v>3</v>
      </c>
      <c r="T13" s="22" t="s">
        <v>3</v>
      </c>
      <c r="U13" s="22" t="s">
        <v>3</v>
      </c>
      <c r="V13" s="22" t="s">
        <v>3</v>
      </c>
      <c r="W13" s="21" t="s">
        <v>3</v>
      </c>
      <c r="X13" s="23" t="s">
        <v>3</v>
      </c>
      <c r="Y13" s="24" t="s">
        <v>3</v>
      </c>
      <c r="Z13" s="21" t="s">
        <v>3</v>
      </c>
      <c r="AA13" s="22" t="s">
        <v>3</v>
      </c>
      <c r="AB13" s="22" t="s">
        <v>3</v>
      </c>
      <c r="AC13" s="22" t="s">
        <v>3</v>
      </c>
      <c r="AD13" s="22" t="s">
        <v>3</v>
      </c>
      <c r="AE13" s="21" t="s">
        <v>3</v>
      </c>
      <c r="AF13" s="21" t="s">
        <v>30</v>
      </c>
      <c r="AG13" s="32" t="s">
        <v>129</v>
      </c>
      <c r="AH13" s="32"/>
    </row>
    <row r="14" spans="1:343" x14ac:dyDescent="0.25">
      <c r="A14" s="21">
        <v>4</v>
      </c>
      <c r="B14" s="30" t="s">
        <v>34</v>
      </c>
      <c r="C14" s="21" t="s">
        <v>29</v>
      </c>
      <c r="D14" s="21">
        <v>1</v>
      </c>
      <c r="E14" s="21">
        <v>1</v>
      </c>
      <c r="F14" s="21" t="s">
        <v>3</v>
      </c>
      <c r="G14" s="21" t="s">
        <v>3</v>
      </c>
      <c r="H14" s="21" t="s">
        <v>3</v>
      </c>
      <c r="I14" s="21" t="s">
        <v>3</v>
      </c>
      <c r="J14" s="22" t="s">
        <v>3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3</v>
      </c>
      <c r="Q14" s="22" t="s">
        <v>3</v>
      </c>
      <c r="R14" s="22" t="s">
        <v>3</v>
      </c>
      <c r="S14" s="22" t="s">
        <v>3</v>
      </c>
      <c r="T14" s="22" t="s">
        <v>3</v>
      </c>
      <c r="U14" s="22" t="s">
        <v>3</v>
      </c>
      <c r="V14" s="22" t="s">
        <v>3</v>
      </c>
      <c r="W14" s="21" t="s">
        <v>3</v>
      </c>
      <c r="X14" s="23" t="s">
        <v>3</v>
      </c>
      <c r="Y14" s="24" t="s">
        <v>3</v>
      </c>
      <c r="Z14" s="21" t="s">
        <v>3</v>
      </c>
      <c r="AA14" s="22" t="s">
        <v>3</v>
      </c>
      <c r="AB14" s="22" t="s">
        <v>3</v>
      </c>
      <c r="AC14" s="22" t="s">
        <v>3</v>
      </c>
      <c r="AD14" s="22" t="s">
        <v>3</v>
      </c>
      <c r="AE14" s="21" t="s">
        <v>3</v>
      </c>
      <c r="AF14" s="21" t="s">
        <v>30</v>
      </c>
      <c r="AG14" s="32" t="s">
        <v>130</v>
      </c>
      <c r="AH14" s="32"/>
    </row>
    <row r="15" spans="1:343" ht="31.5" x14ac:dyDescent="0.25">
      <c r="A15" s="21">
        <v>5</v>
      </c>
      <c r="B15" s="30" t="s">
        <v>35</v>
      </c>
      <c r="C15" s="21" t="s">
        <v>29</v>
      </c>
      <c r="D15" s="21">
        <v>1</v>
      </c>
      <c r="E15" s="21">
        <v>1</v>
      </c>
      <c r="F15" s="21" t="s">
        <v>3</v>
      </c>
      <c r="G15" s="21" t="s">
        <v>3</v>
      </c>
      <c r="H15" s="21" t="s">
        <v>3</v>
      </c>
      <c r="I15" s="21" t="s">
        <v>3</v>
      </c>
      <c r="J15" s="22" t="s">
        <v>3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3</v>
      </c>
      <c r="P15" s="22" t="s">
        <v>3</v>
      </c>
      <c r="Q15" s="22" t="s">
        <v>3</v>
      </c>
      <c r="R15" s="22" t="s">
        <v>3</v>
      </c>
      <c r="S15" s="22" t="s">
        <v>3</v>
      </c>
      <c r="T15" s="22" t="s">
        <v>3</v>
      </c>
      <c r="U15" s="22" t="s">
        <v>3</v>
      </c>
      <c r="V15" s="22" t="s">
        <v>3</v>
      </c>
      <c r="W15" s="21" t="s">
        <v>3</v>
      </c>
      <c r="X15" s="23" t="s">
        <v>3</v>
      </c>
      <c r="Y15" s="24" t="s">
        <v>3</v>
      </c>
      <c r="Z15" s="21" t="s">
        <v>3</v>
      </c>
      <c r="AA15" s="22" t="s">
        <v>3</v>
      </c>
      <c r="AB15" s="22" t="s">
        <v>3</v>
      </c>
      <c r="AC15" s="22" t="s">
        <v>3</v>
      </c>
      <c r="AD15" s="22" t="s">
        <v>3</v>
      </c>
      <c r="AE15" s="21" t="s">
        <v>3</v>
      </c>
      <c r="AF15" s="21" t="s">
        <v>30</v>
      </c>
      <c r="AG15" s="32" t="s">
        <v>129</v>
      </c>
      <c r="AH15" s="32"/>
    </row>
    <row r="16" spans="1:343" ht="31.5" x14ac:dyDescent="0.25">
      <c r="A16" s="21">
        <v>6</v>
      </c>
      <c r="B16" s="30" t="s">
        <v>36</v>
      </c>
      <c r="C16" s="21" t="s">
        <v>29</v>
      </c>
      <c r="D16" s="21">
        <v>1</v>
      </c>
      <c r="E16" s="21">
        <v>1</v>
      </c>
      <c r="F16" s="21" t="s">
        <v>3</v>
      </c>
      <c r="G16" s="21" t="s">
        <v>3</v>
      </c>
      <c r="H16" s="21" t="s">
        <v>3</v>
      </c>
      <c r="I16" s="21" t="s">
        <v>3</v>
      </c>
      <c r="J16" s="22" t="s">
        <v>3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3</v>
      </c>
      <c r="Q16" s="22" t="s">
        <v>3</v>
      </c>
      <c r="R16" s="22" t="s">
        <v>3</v>
      </c>
      <c r="S16" s="22" t="s">
        <v>3</v>
      </c>
      <c r="T16" s="22" t="s">
        <v>3</v>
      </c>
      <c r="U16" s="22" t="s">
        <v>3</v>
      </c>
      <c r="V16" s="22" t="s">
        <v>3</v>
      </c>
      <c r="W16" s="21" t="s">
        <v>3</v>
      </c>
      <c r="X16" s="23" t="s">
        <v>3</v>
      </c>
      <c r="Y16" s="24" t="s">
        <v>3</v>
      </c>
      <c r="Z16" s="21" t="s">
        <v>3</v>
      </c>
      <c r="AA16" s="22" t="s">
        <v>3</v>
      </c>
      <c r="AB16" s="22" t="s">
        <v>3</v>
      </c>
      <c r="AC16" s="22" t="s">
        <v>3</v>
      </c>
      <c r="AD16" s="22" t="s">
        <v>3</v>
      </c>
      <c r="AE16" s="21" t="s">
        <v>3</v>
      </c>
      <c r="AF16" s="21" t="s">
        <v>30</v>
      </c>
      <c r="AG16" s="32" t="s">
        <v>129</v>
      </c>
      <c r="AH16" s="32"/>
    </row>
    <row r="17" spans="1:34" ht="31.5" x14ac:dyDescent="0.25">
      <c r="A17" s="21">
        <v>7</v>
      </c>
      <c r="B17" s="30" t="s">
        <v>37</v>
      </c>
      <c r="C17" s="21" t="s">
        <v>29</v>
      </c>
      <c r="D17" s="21">
        <v>1</v>
      </c>
      <c r="E17" s="21" t="s">
        <v>3</v>
      </c>
      <c r="F17" s="21">
        <v>1</v>
      </c>
      <c r="G17" s="21" t="s">
        <v>3</v>
      </c>
      <c r="H17" s="21" t="s">
        <v>3</v>
      </c>
      <c r="I17" s="21" t="s">
        <v>3</v>
      </c>
      <c r="J17" s="22" t="s">
        <v>3</v>
      </c>
      <c r="K17" s="22" t="s">
        <v>3</v>
      </c>
      <c r="L17" s="22" t="s">
        <v>3</v>
      </c>
      <c r="M17" s="22" t="s">
        <v>3</v>
      </c>
      <c r="N17" s="22" t="s">
        <v>3</v>
      </c>
      <c r="O17" s="22" t="s">
        <v>3</v>
      </c>
      <c r="P17" s="22" t="s">
        <v>3</v>
      </c>
      <c r="Q17" s="22" t="s">
        <v>3</v>
      </c>
      <c r="R17" s="22" t="s">
        <v>3</v>
      </c>
      <c r="S17" s="22" t="s">
        <v>3</v>
      </c>
      <c r="T17" s="22" t="s">
        <v>3</v>
      </c>
      <c r="U17" s="22" t="s">
        <v>3</v>
      </c>
      <c r="V17" s="22" t="s">
        <v>3</v>
      </c>
      <c r="W17" s="21" t="s">
        <v>3</v>
      </c>
      <c r="X17" s="23" t="s">
        <v>3</v>
      </c>
      <c r="Y17" s="24" t="s">
        <v>3</v>
      </c>
      <c r="Z17" s="21">
        <v>5</v>
      </c>
      <c r="AA17" s="22" t="s">
        <v>3</v>
      </c>
      <c r="AB17" s="22">
        <v>0.34</v>
      </c>
      <c r="AC17" s="22" t="s">
        <v>3</v>
      </c>
      <c r="AD17" s="22" t="s">
        <v>3</v>
      </c>
      <c r="AE17" s="21" t="s">
        <v>3</v>
      </c>
      <c r="AF17" s="21" t="s">
        <v>32</v>
      </c>
      <c r="AG17" s="32" t="s">
        <v>127</v>
      </c>
      <c r="AH17" s="32"/>
    </row>
    <row r="18" spans="1:34" ht="31.5" x14ac:dyDescent="0.25">
      <c r="A18" s="21">
        <v>8</v>
      </c>
      <c r="B18" s="30" t="s">
        <v>38</v>
      </c>
      <c r="C18" s="21" t="s">
        <v>29</v>
      </c>
      <c r="D18" s="21">
        <v>1</v>
      </c>
      <c r="E18" s="21">
        <v>1</v>
      </c>
      <c r="F18" s="21" t="s">
        <v>3</v>
      </c>
      <c r="G18" s="21" t="s">
        <v>3</v>
      </c>
      <c r="H18" s="21" t="s">
        <v>3</v>
      </c>
      <c r="I18" s="21" t="s">
        <v>3</v>
      </c>
      <c r="J18" s="22" t="s">
        <v>3</v>
      </c>
      <c r="K18" s="22" t="s">
        <v>3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3</v>
      </c>
      <c r="Q18" s="22" t="s">
        <v>3</v>
      </c>
      <c r="R18" s="22" t="s">
        <v>3</v>
      </c>
      <c r="S18" s="22" t="s">
        <v>3</v>
      </c>
      <c r="T18" s="22" t="s">
        <v>3</v>
      </c>
      <c r="U18" s="22" t="s">
        <v>3</v>
      </c>
      <c r="V18" s="22" t="s">
        <v>3</v>
      </c>
      <c r="W18" s="21" t="s">
        <v>3</v>
      </c>
      <c r="X18" s="23" t="s">
        <v>3</v>
      </c>
      <c r="Y18" s="24" t="s">
        <v>3</v>
      </c>
      <c r="Z18" s="21" t="s">
        <v>3</v>
      </c>
      <c r="AA18" s="22" t="s">
        <v>3</v>
      </c>
      <c r="AB18" s="22" t="s">
        <v>3</v>
      </c>
      <c r="AC18" s="22" t="s">
        <v>3</v>
      </c>
      <c r="AD18" s="22" t="s">
        <v>3</v>
      </c>
      <c r="AE18" s="21" t="s">
        <v>3</v>
      </c>
      <c r="AF18" s="21" t="s">
        <v>30</v>
      </c>
      <c r="AG18" s="32" t="s">
        <v>129</v>
      </c>
      <c r="AH18" s="32"/>
    </row>
    <row r="19" spans="1:34" ht="63" x14ac:dyDescent="0.25">
      <c r="A19" s="21">
        <v>9</v>
      </c>
      <c r="B19" s="30" t="s">
        <v>39</v>
      </c>
      <c r="C19" s="21" t="s">
        <v>29</v>
      </c>
      <c r="D19" s="21">
        <v>1</v>
      </c>
      <c r="E19" s="21">
        <v>1</v>
      </c>
      <c r="F19" s="21" t="s">
        <v>3</v>
      </c>
      <c r="G19" s="21" t="s">
        <v>3</v>
      </c>
      <c r="H19" s="21" t="s">
        <v>3</v>
      </c>
      <c r="I19" s="21" t="s">
        <v>3</v>
      </c>
      <c r="J19" s="22" t="s">
        <v>3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3</v>
      </c>
      <c r="P19" s="22" t="s">
        <v>3</v>
      </c>
      <c r="Q19" s="22" t="s">
        <v>3</v>
      </c>
      <c r="R19" s="22" t="s">
        <v>3</v>
      </c>
      <c r="S19" s="22" t="s">
        <v>3</v>
      </c>
      <c r="T19" s="22" t="s">
        <v>3</v>
      </c>
      <c r="U19" s="22" t="s">
        <v>3</v>
      </c>
      <c r="V19" s="22" t="s">
        <v>3</v>
      </c>
      <c r="W19" s="21" t="s">
        <v>3</v>
      </c>
      <c r="X19" s="23" t="s">
        <v>3</v>
      </c>
      <c r="Y19" s="24" t="s">
        <v>3</v>
      </c>
      <c r="Z19" s="21" t="s">
        <v>3</v>
      </c>
      <c r="AA19" s="22" t="s">
        <v>3</v>
      </c>
      <c r="AB19" s="22" t="s">
        <v>3</v>
      </c>
      <c r="AC19" s="22" t="s">
        <v>3</v>
      </c>
      <c r="AD19" s="22" t="s">
        <v>3</v>
      </c>
      <c r="AE19" s="21" t="s">
        <v>3</v>
      </c>
      <c r="AF19" s="21" t="s">
        <v>30</v>
      </c>
      <c r="AG19" s="32" t="s">
        <v>129</v>
      </c>
      <c r="AH19" s="32"/>
    </row>
    <row r="20" spans="1:34" ht="31.5" x14ac:dyDescent="0.25">
      <c r="A20" s="21">
        <v>10</v>
      </c>
      <c r="B20" s="30" t="s">
        <v>40</v>
      </c>
      <c r="C20" s="21" t="s">
        <v>29</v>
      </c>
      <c r="D20" s="21">
        <v>1</v>
      </c>
      <c r="E20" s="21">
        <v>1</v>
      </c>
      <c r="F20" s="21" t="s">
        <v>3</v>
      </c>
      <c r="G20" s="21" t="s">
        <v>3</v>
      </c>
      <c r="H20" s="21" t="s">
        <v>3</v>
      </c>
      <c r="I20" s="21" t="s">
        <v>3</v>
      </c>
      <c r="J20" s="22" t="s">
        <v>3</v>
      </c>
      <c r="K20" s="22" t="s">
        <v>3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3</v>
      </c>
      <c r="Q20" s="22" t="s">
        <v>3</v>
      </c>
      <c r="R20" s="22" t="s">
        <v>3</v>
      </c>
      <c r="S20" s="22" t="s">
        <v>3</v>
      </c>
      <c r="T20" s="22" t="s">
        <v>3</v>
      </c>
      <c r="U20" s="22" t="s">
        <v>3</v>
      </c>
      <c r="V20" s="22" t="s">
        <v>3</v>
      </c>
      <c r="W20" s="21" t="s">
        <v>3</v>
      </c>
      <c r="X20" s="23" t="s">
        <v>3</v>
      </c>
      <c r="Y20" s="24" t="s">
        <v>3</v>
      </c>
      <c r="Z20" s="21" t="s">
        <v>3</v>
      </c>
      <c r="AA20" s="22" t="s">
        <v>3</v>
      </c>
      <c r="AB20" s="22" t="s">
        <v>3</v>
      </c>
      <c r="AC20" s="22" t="s">
        <v>3</v>
      </c>
      <c r="AD20" s="22" t="s">
        <v>3</v>
      </c>
      <c r="AE20" s="21" t="s">
        <v>3</v>
      </c>
      <c r="AF20" s="21" t="s">
        <v>30</v>
      </c>
      <c r="AG20" s="32" t="s">
        <v>131</v>
      </c>
      <c r="AH20" s="32"/>
    </row>
    <row r="21" spans="1:34" ht="31.5" x14ac:dyDescent="0.25">
      <c r="A21" s="21">
        <v>11</v>
      </c>
      <c r="B21" s="30" t="s">
        <v>41</v>
      </c>
      <c r="C21" s="21" t="s">
        <v>29</v>
      </c>
      <c r="D21" s="21">
        <v>1</v>
      </c>
      <c r="E21" s="21">
        <v>1</v>
      </c>
      <c r="F21" s="21" t="s">
        <v>3</v>
      </c>
      <c r="G21" s="21" t="s">
        <v>3</v>
      </c>
      <c r="H21" s="21" t="s">
        <v>3</v>
      </c>
      <c r="I21" s="21" t="s">
        <v>3</v>
      </c>
      <c r="J21" s="22" t="s">
        <v>3</v>
      </c>
      <c r="K21" s="22" t="s">
        <v>3</v>
      </c>
      <c r="L21" s="22" t="s">
        <v>3</v>
      </c>
      <c r="M21" s="22" t="s">
        <v>3</v>
      </c>
      <c r="N21" s="22" t="s">
        <v>3</v>
      </c>
      <c r="O21" s="22" t="s">
        <v>3</v>
      </c>
      <c r="P21" s="22" t="s">
        <v>3</v>
      </c>
      <c r="Q21" s="22" t="s">
        <v>3</v>
      </c>
      <c r="R21" s="22" t="s">
        <v>3</v>
      </c>
      <c r="S21" s="22" t="s">
        <v>3</v>
      </c>
      <c r="T21" s="22" t="s">
        <v>3</v>
      </c>
      <c r="U21" s="22" t="s">
        <v>3</v>
      </c>
      <c r="V21" s="22" t="s">
        <v>3</v>
      </c>
      <c r="W21" s="21" t="s">
        <v>3</v>
      </c>
      <c r="X21" s="23" t="s">
        <v>3</v>
      </c>
      <c r="Y21" s="24" t="s">
        <v>3</v>
      </c>
      <c r="Z21" s="21" t="s">
        <v>3</v>
      </c>
      <c r="AA21" s="22" t="s">
        <v>3</v>
      </c>
      <c r="AB21" s="22" t="s">
        <v>3</v>
      </c>
      <c r="AC21" s="22" t="s">
        <v>3</v>
      </c>
      <c r="AD21" s="22" t="s">
        <v>3</v>
      </c>
      <c r="AE21" s="21" t="s">
        <v>3</v>
      </c>
      <c r="AF21" s="21" t="s">
        <v>30</v>
      </c>
      <c r="AG21" s="32" t="s">
        <v>131</v>
      </c>
      <c r="AH21" s="32"/>
    </row>
    <row r="22" spans="1:34" ht="31.5" x14ac:dyDescent="0.25">
      <c r="A22" s="21">
        <v>12</v>
      </c>
      <c r="B22" s="30" t="s">
        <v>42</v>
      </c>
      <c r="C22" s="21" t="s">
        <v>29</v>
      </c>
      <c r="D22" s="21">
        <v>1</v>
      </c>
      <c r="E22" s="21">
        <v>1</v>
      </c>
      <c r="F22" s="21" t="s">
        <v>3</v>
      </c>
      <c r="G22" s="21" t="s">
        <v>3</v>
      </c>
      <c r="H22" s="21" t="s">
        <v>3</v>
      </c>
      <c r="I22" s="21" t="s">
        <v>3</v>
      </c>
      <c r="J22" s="22" t="s">
        <v>3</v>
      </c>
      <c r="K22" s="22" t="s">
        <v>3</v>
      </c>
      <c r="L22" s="22" t="s">
        <v>3</v>
      </c>
      <c r="M22" s="22" t="s">
        <v>3</v>
      </c>
      <c r="N22" s="22" t="s">
        <v>3</v>
      </c>
      <c r="O22" s="22" t="s">
        <v>3</v>
      </c>
      <c r="P22" s="22" t="s">
        <v>3</v>
      </c>
      <c r="Q22" s="22" t="s">
        <v>3</v>
      </c>
      <c r="R22" s="22" t="s">
        <v>3</v>
      </c>
      <c r="S22" s="22" t="s">
        <v>3</v>
      </c>
      <c r="T22" s="22" t="s">
        <v>3</v>
      </c>
      <c r="U22" s="22" t="s">
        <v>3</v>
      </c>
      <c r="V22" s="22" t="s">
        <v>3</v>
      </c>
      <c r="W22" s="21" t="s">
        <v>3</v>
      </c>
      <c r="X22" s="23" t="s">
        <v>3</v>
      </c>
      <c r="Y22" s="24" t="s">
        <v>3</v>
      </c>
      <c r="Z22" s="21" t="s">
        <v>3</v>
      </c>
      <c r="AA22" s="22" t="s">
        <v>3</v>
      </c>
      <c r="AB22" s="22" t="s">
        <v>3</v>
      </c>
      <c r="AC22" s="22" t="s">
        <v>3</v>
      </c>
      <c r="AD22" s="22" t="s">
        <v>3</v>
      </c>
      <c r="AE22" s="21" t="s">
        <v>3</v>
      </c>
      <c r="AF22" s="21" t="s">
        <v>30</v>
      </c>
      <c r="AG22" s="32" t="s">
        <v>132</v>
      </c>
      <c r="AH22" s="32"/>
    </row>
    <row r="23" spans="1:34" x14ac:dyDescent="0.25">
      <c r="A23" s="21">
        <v>13</v>
      </c>
      <c r="B23" s="30" t="s">
        <v>43</v>
      </c>
      <c r="C23" s="21" t="s">
        <v>29</v>
      </c>
      <c r="D23" s="21">
        <v>1</v>
      </c>
      <c r="E23" s="21">
        <v>1</v>
      </c>
      <c r="F23" s="21" t="s">
        <v>3</v>
      </c>
      <c r="G23" s="21" t="s">
        <v>3</v>
      </c>
      <c r="H23" s="21" t="s">
        <v>3</v>
      </c>
      <c r="I23" s="21" t="s">
        <v>3</v>
      </c>
      <c r="J23" s="22" t="s">
        <v>3</v>
      </c>
      <c r="K23" s="22" t="s">
        <v>3</v>
      </c>
      <c r="L23" s="22" t="s">
        <v>3</v>
      </c>
      <c r="M23" s="22" t="s">
        <v>3</v>
      </c>
      <c r="N23" s="22" t="s">
        <v>3</v>
      </c>
      <c r="O23" s="22" t="s">
        <v>3</v>
      </c>
      <c r="P23" s="22" t="s">
        <v>3</v>
      </c>
      <c r="Q23" s="22" t="s">
        <v>3</v>
      </c>
      <c r="R23" s="22" t="s">
        <v>3</v>
      </c>
      <c r="S23" s="22" t="s">
        <v>3</v>
      </c>
      <c r="T23" s="22" t="s">
        <v>3</v>
      </c>
      <c r="U23" s="22" t="s">
        <v>3</v>
      </c>
      <c r="V23" s="22" t="s">
        <v>3</v>
      </c>
      <c r="W23" s="21" t="s">
        <v>3</v>
      </c>
      <c r="X23" s="23" t="s">
        <v>3</v>
      </c>
      <c r="Y23" s="24" t="s">
        <v>3</v>
      </c>
      <c r="Z23" s="21" t="s">
        <v>3</v>
      </c>
      <c r="AA23" s="22" t="s">
        <v>3</v>
      </c>
      <c r="AB23" s="22" t="s">
        <v>3</v>
      </c>
      <c r="AC23" s="22" t="s">
        <v>3</v>
      </c>
      <c r="AD23" s="22" t="s">
        <v>3</v>
      </c>
      <c r="AE23" s="21" t="s">
        <v>3</v>
      </c>
      <c r="AF23" s="21" t="s">
        <v>30</v>
      </c>
      <c r="AG23" s="32" t="s">
        <v>133</v>
      </c>
      <c r="AH23" s="32"/>
    </row>
    <row r="24" spans="1:34" x14ac:dyDescent="0.25">
      <c r="A24" s="21">
        <v>14</v>
      </c>
      <c r="B24" s="30" t="s">
        <v>44</v>
      </c>
      <c r="C24" s="21" t="s">
        <v>29</v>
      </c>
      <c r="D24" s="21">
        <v>1</v>
      </c>
      <c r="E24" s="21">
        <v>1</v>
      </c>
      <c r="F24" s="21" t="s">
        <v>3</v>
      </c>
      <c r="G24" s="21" t="s">
        <v>3</v>
      </c>
      <c r="H24" s="21" t="s">
        <v>3</v>
      </c>
      <c r="I24" s="21" t="s">
        <v>45</v>
      </c>
      <c r="J24" s="22">
        <v>1.6260162601626018</v>
      </c>
      <c r="K24" s="22">
        <v>0.28455284552845528</v>
      </c>
      <c r="L24" s="22">
        <v>0.35</v>
      </c>
      <c r="M24" s="22">
        <v>1.1307948289739052E-2</v>
      </c>
      <c r="N24" s="22">
        <v>0.44715447154471549</v>
      </c>
      <c r="O24" s="22">
        <v>0.55000000000000004</v>
      </c>
      <c r="P24" s="22">
        <v>1.8681956527692074E-2</v>
      </c>
      <c r="Q24" s="22">
        <v>0.44715447154471549</v>
      </c>
      <c r="R24" s="22">
        <v>0.55000000000000004</v>
      </c>
      <c r="S24" s="22">
        <v>1.9596085723919146E-2</v>
      </c>
      <c r="T24" s="22">
        <v>0.44715447154471549</v>
      </c>
      <c r="U24" s="22">
        <v>0.55000000000000004</v>
      </c>
      <c r="V24" s="22">
        <v>2.0434567642675271E-2</v>
      </c>
      <c r="W24" s="21" t="s">
        <v>3</v>
      </c>
      <c r="X24" s="23" t="s">
        <v>3</v>
      </c>
      <c r="Y24" s="24" t="s">
        <v>3</v>
      </c>
      <c r="Z24" s="21" t="s">
        <v>3</v>
      </c>
      <c r="AA24" s="22" t="s">
        <v>3</v>
      </c>
      <c r="AB24" s="22" t="s">
        <v>3</v>
      </c>
      <c r="AC24" s="22" t="s">
        <v>3</v>
      </c>
      <c r="AD24" s="22" t="s">
        <v>3</v>
      </c>
      <c r="AE24" s="21" t="s">
        <v>3</v>
      </c>
      <c r="AF24" s="21" t="s">
        <v>3</v>
      </c>
      <c r="AG24" s="32" t="s">
        <v>128</v>
      </c>
      <c r="AH24" s="32"/>
    </row>
    <row r="25" spans="1:34" x14ac:dyDescent="0.25">
      <c r="A25" s="21">
        <v>15</v>
      </c>
      <c r="B25" s="30" t="s">
        <v>46</v>
      </c>
      <c r="C25" s="21" t="s">
        <v>29</v>
      </c>
      <c r="D25" s="21">
        <v>1</v>
      </c>
      <c r="E25" s="21">
        <v>1</v>
      </c>
      <c r="F25" s="21" t="s">
        <v>3</v>
      </c>
      <c r="G25" s="21" t="s">
        <v>3</v>
      </c>
      <c r="H25" s="21" t="s">
        <v>3</v>
      </c>
      <c r="I25" s="21" t="s">
        <v>45</v>
      </c>
      <c r="J25" s="22">
        <v>54.482758620689651</v>
      </c>
      <c r="K25" s="22">
        <v>8.2758620689655178</v>
      </c>
      <c r="L25" s="22">
        <v>12</v>
      </c>
      <c r="M25" s="22">
        <v>0.32888448488390604</v>
      </c>
      <c r="N25" s="22">
        <v>11.724137931034484</v>
      </c>
      <c r="O25" s="22">
        <v>17</v>
      </c>
      <c r="P25" s="22">
        <v>0.48984080443976297</v>
      </c>
      <c r="Q25" s="22">
        <v>17.241379310344829</v>
      </c>
      <c r="R25" s="22">
        <v>25</v>
      </c>
      <c r="S25" s="22">
        <v>0.75560186364901349</v>
      </c>
      <c r="T25" s="22">
        <v>17.241379310344829</v>
      </c>
      <c r="U25" s="22">
        <v>25</v>
      </c>
      <c r="V25" s="22">
        <v>0.78793273366938721</v>
      </c>
      <c r="W25" s="21" t="s">
        <v>3</v>
      </c>
      <c r="X25" s="23" t="s">
        <v>3</v>
      </c>
      <c r="Y25" s="24" t="s">
        <v>3</v>
      </c>
      <c r="Z25" s="21" t="s">
        <v>3</v>
      </c>
      <c r="AA25" s="22" t="s">
        <v>3</v>
      </c>
      <c r="AB25" s="22" t="s">
        <v>3</v>
      </c>
      <c r="AC25" s="22" t="s">
        <v>3</v>
      </c>
      <c r="AD25" s="22" t="s">
        <v>3</v>
      </c>
      <c r="AE25" s="21" t="s">
        <v>3</v>
      </c>
      <c r="AF25" s="21" t="s">
        <v>3</v>
      </c>
      <c r="AG25" s="32" t="s">
        <v>133</v>
      </c>
      <c r="AH25" s="32"/>
    </row>
    <row r="26" spans="1:34" ht="31.5" x14ac:dyDescent="0.25">
      <c r="A26" s="21">
        <v>16</v>
      </c>
      <c r="B26" s="30" t="s">
        <v>47</v>
      </c>
      <c r="C26" s="21" t="s">
        <v>29</v>
      </c>
      <c r="D26" s="21">
        <v>1</v>
      </c>
      <c r="E26" s="21">
        <v>1</v>
      </c>
      <c r="F26" s="21" t="s">
        <v>3</v>
      </c>
      <c r="G26" s="21" t="s">
        <v>3</v>
      </c>
      <c r="H26" s="21" t="s">
        <v>3</v>
      </c>
      <c r="I26" s="21" t="s">
        <v>45</v>
      </c>
      <c r="J26" s="22">
        <v>30.636224137931038</v>
      </c>
      <c r="K26" s="22">
        <v>3.6551724137931036</v>
      </c>
      <c r="L26" s="22">
        <v>5.3</v>
      </c>
      <c r="M26" s="22">
        <v>0.14526041176079912</v>
      </c>
      <c r="N26" s="22">
        <v>8.5586206896551733</v>
      </c>
      <c r="O26" s="22">
        <v>12.41</v>
      </c>
      <c r="P26" s="22">
        <v>0.35759141269440509</v>
      </c>
      <c r="Q26" s="22">
        <v>8.9865517241379305</v>
      </c>
      <c r="R26" s="22">
        <v>13.0305</v>
      </c>
      <c r="S26" s="22">
        <v>0.39384320187531857</v>
      </c>
      <c r="T26" s="22">
        <v>9.4358793103448289</v>
      </c>
      <c r="U26" s="22">
        <v>13.682025000000001</v>
      </c>
      <c r="V26" s="22">
        <v>0.43122981016973272</v>
      </c>
      <c r="W26" s="21" t="s">
        <v>3</v>
      </c>
      <c r="X26" s="23" t="s">
        <v>3</v>
      </c>
      <c r="Y26" s="24" t="s">
        <v>3</v>
      </c>
      <c r="Z26" s="21" t="s">
        <v>3</v>
      </c>
      <c r="AA26" s="22" t="s">
        <v>3</v>
      </c>
      <c r="AB26" s="22" t="s">
        <v>3</v>
      </c>
      <c r="AC26" s="22" t="s">
        <v>3</v>
      </c>
      <c r="AD26" s="22" t="s">
        <v>3</v>
      </c>
      <c r="AE26" s="21" t="s">
        <v>3</v>
      </c>
      <c r="AF26" s="21" t="s">
        <v>30</v>
      </c>
      <c r="AG26" s="32" t="s">
        <v>138</v>
      </c>
      <c r="AH26" s="32"/>
    </row>
    <row r="27" spans="1:34" ht="31.5" x14ac:dyDescent="0.25">
      <c r="A27" s="21">
        <v>17</v>
      </c>
      <c r="B27" s="30" t="s">
        <v>48</v>
      </c>
      <c r="C27" s="21" t="s">
        <v>29</v>
      </c>
      <c r="D27" s="21">
        <v>1</v>
      </c>
      <c r="E27" s="21">
        <v>1</v>
      </c>
      <c r="F27" s="21" t="s">
        <v>3</v>
      </c>
      <c r="G27" s="21" t="s">
        <v>3</v>
      </c>
      <c r="H27" s="21" t="s">
        <v>3</v>
      </c>
      <c r="I27" s="21" t="s">
        <v>45</v>
      </c>
      <c r="J27" s="22">
        <v>38.313172413793112</v>
      </c>
      <c r="K27" s="22">
        <v>5.1793103448275861</v>
      </c>
      <c r="L27" s="22">
        <v>7.51</v>
      </c>
      <c r="M27" s="22">
        <v>0.20583126270256627</v>
      </c>
      <c r="N27" s="22">
        <v>10.510344827586207</v>
      </c>
      <c r="O27" s="22">
        <v>15.24</v>
      </c>
      <c r="P27" s="22">
        <v>0.43913723847403169</v>
      </c>
      <c r="Q27" s="22">
        <v>11.035862068965519</v>
      </c>
      <c r="R27" s="22">
        <v>16.002000000000002</v>
      </c>
      <c r="S27" s="22">
        <v>0.483655954599505</v>
      </c>
      <c r="T27" s="22">
        <v>11.587655172413795</v>
      </c>
      <c r="U27" s="22">
        <v>16.802100000000003</v>
      </c>
      <c r="V27" s="22">
        <v>0.52956827614719804</v>
      </c>
      <c r="W27" s="21" t="s">
        <v>3</v>
      </c>
      <c r="X27" s="23" t="s">
        <v>3</v>
      </c>
      <c r="Y27" s="24" t="s">
        <v>3</v>
      </c>
      <c r="Z27" s="21" t="s">
        <v>3</v>
      </c>
      <c r="AA27" s="22" t="s">
        <v>3</v>
      </c>
      <c r="AB27" s="22" t="s">
        <v>3</v>
      </c>
      <c r="AC27" s="22" t="s">
        <v>3</v>
      </c>
      <c r="AD27" s="22" t="s">
        <v>3</v>
      </c>
      <c r="AE27" s="21" t="s">
        <v>3</v>
      </c>
      <c r="AF27" s="21" t="s">
        <v>30</v>
      </c>
      <c r="AG27" s="32" t="s">
        <v>132</v>
      </c>
      <c r="AH27" s="32"/>
    </row>
    <row r="28" spans="1:34" ht="31.5" x14ac:dyDescent="0.25">
      <c r="A28" s="21">
        <v>18</v>
      </c>
      <c r="B28" s="30" t="s">
        <v>49</v>
      </c>
      <c r="C28" s="21" t="s">
        <v>29</v>
      </c>
      <c r="D28" s="21">
        <v>1</v>
      </c>
      <c r="E28" s="21">
        <v>1</v>
      </c>
      <c r="F28" s="21" t="s">
        <v>3</v>
      </c>
      <c r="G28" s="21" t="s">
        <v>3</v>
      </c>
      <c r="H28" s="21" t="s">
        <v>3</v>
      </c>
      <c r="I28" s="21" t="s">
        <v>45</v>
      </c>
      <c r="J28" s="22">
        <v>21.602351724137932</v>
      </c>
      <c r="K28" s="22">
        <v>1.7655172413793105</v>
      </c>
      <c r="L28" s="22">
        <v>2.56</v>
      </c>
      <c r="M28" s="22">
        <v>7.0163519642952032E-2</v>
      </c>
      <c r="N28" s="22">
        <v>6.2924137931034485</v>
      </c>
      <c r="O28" s="22">
        <v>9.1240000000000006</v>
      </c>
      <c r="P28" s="22">
        <v>0.26290604749587038</v>
      </c>
      <c r="Q28" s="22">
        <v>6.607034482758622</v>
      </c>
      <c r="R28" s="22">
        <v>9.5802000000000014</v>
      </c>
      <c r="S28" s="22">
        <v>0.28955885365917872</v>
      </c>
      <c r="T28" s="22">
        <v>6.9373862068965533</v>
      </c>
      <c r="U28" s="22">
        <v>10.059210000000002</v>
      </c>
      <c r="V28" s="22">
        <v>0.317045994197312</v>
      </c>
      <c r="W28" s="21" t="s">
        <v>3</v>
      </c>
      <c r="X28" s="23" t="s">
        <v>3</v>
      </c>
      <c r="Y28" s="24" t="s">
        <v>3</v>
      </c>
      <c r="Z28" s="21" t="s">
        <v>3</v>
      </c>
      <c r="AA28" s="22" t="s">
        <v>3</v>
      </c>
      <c r="AB28" s="22" t="s">
        <v>3</v>
      </c>
      <c r="AC28" s="22" t="s">
        <v>3</v>
      </c>
      <c r="AD28" s="22" t="s">
        <v>3</v>
      </c>
      <c r="AE28" s="21" t="s">
        <v>3</v>
      </c>
      <c r="AF28" s="21" t="s">
        <v>30</v>
      </c>
      <c r="AG28" s="32" t="s">
        <v>132</v>
      </c>
      <c r="AH28" s="32"/>
    </row>
    <row r="29" spans="1:34" x14ac:dyDescent="0.25">
      <c r="A29" s="21">
        <v>19</v>
      </c>
      <c r="B29" s="30" t="s">
        <v>50</v>
      </c>
      <c r="C29" s="21" t="s">
        <v>29</v>
      </c>
      <c r="D29" s="21">
        <v>3</v>
      </c>
      <c r="E29" s="21" t="s">
        <v>3</v>
      </c>
      <c r="F29" s="21" t="s">
        <v>3</v>
      </c>
      <c r="G29" s="21">
        <v>1</v>
      </c>
      <c r="H29" s="21">
        <v>2</v>
      </c>
      <c r="I29" s="21" t="s">
        <v>45</v>
      </c>
      <c r="J29" s="22">
        <v>394.69739680286727</v>
      </c>
      <c r="K29" s="22">
        <v>91.574466356049356</v>
      </c>
      <c r="L29" s="22">
        <v>132.78297621627155</v>
      </c>
      <c r="M29" s="22">
        <v>3.6392660000000006</v>
      </c>
      <c r="N29" s="22">
        <v>96.153189673851827</v>
      </c>
      <c r="O29" s="22">
        <v>139.42212502708514</v>
      </c>
      <c r="P29" s="22">
        <v>3.8212293000000006</v>
      </c>
      <c r="Q29" s="22">
        <v>100.96084915754442</v>
      </c>
      <c r="R29" s="22">
        <v>146.3932312784394</v>
      </c>
      <c r="S29" s="22">
        <v>4.0122907650000004</v>
      </c>
      <c r="T29" s="22">
        <v>106.00889161542162</v>
      </c>
      <c r="U29" s="22">
        <v>153.71289284236133</v>
      </c>
      <c r="V29" s="22">
        <v>4.2129053032500003</v>
      </c>
      <c r="W29" s="21" t="s">
        <v>3</v>
      </c>
      <c r="X29" s="23" t="s">
        <v>3</v>
      </c>
      <c r="Y29" s="24" t="s">
        <v>3</v>
      </c>
      <c r="Z29" s="21" t="s">
        <v>3</v>
      </c>
      <c r="AA29" s="22" t="s">
        <v>3</v>
      </c>
      <c r="AB29" s="22" t="s">
        <v>3</v>
      </c>
      <c r="AC29" s="22">
        <v>0.3</v>
      </c>
      <c r="AD29" s="22">
        <v>0.1</v>
      </c>
      <c r="AE29" s="21" t="s">
        <v>3</v>
      </c>
      <c r="AF29" s="21" t="s">
        <v>30</v>
      </c>
      <c r="AG29" s="32" t="s">
        <v>133</v>
      </c>
      <c r="AH29" s="32"/>
    </row>
    <row r="30" spans="1:34" ht="31.5" x14ac:dyDescent="0.25">
      <c r="A30" s="21">
        <v>20</v>
      </c>
      <c r="B30" s="30" t="s">
        <v>239</v>
      </c>
      <c r="C30" s="21" t="s">
        <v>29</v>
      </c>
      <c r="D30" s="21" t="s">
        <v>3</v>
      </c>
      <c r="E30" s="21" t="s">
        <v>3</v>
      </c>
      <c r="F30" s="21" t="s">
        <v>3</v>
      </c>
      <c r="G30" s="21">
        <v>1</v>
      </c>
      <c r="H30" s="21">
        <v>1</v>
      </c>
      <c r="I30" s="21" t="s">
        <v>3</v>
      </c>
      <c r="J30" s="22" t="s">
        <v>3</v>
      </c>
      <c r="K30" s="22" t="s">
        <v>3</v>
      </c>
      <c r="L30" s="22" t="s">
        <v>3</v>
      </c>
      <c r="M30" s="22" t="s">
        <v>3</v>
      </c>
      <c r="N30" s="22" t="s">
        <v>3</v>
      </c>
      <c r="O30" s="22" t="s">
        <v>3</v>
      </c>
      <c r="P30" s="22" t="s">
        <v>3</v>
      </c>
      <c r="Q30" s="22" t="s">
        <v>3</v>
      </c>
      <c r="R30" s="22" t="s">
        <v>3</v>
      </c>
      <c r="S30" s="22" t="s">
        <v>3</v>
      </c>
      <c r="T30" s="22" t="s">
        <v>3</v>
      </c>
      <c r="U30" s="21" t="s">
        <v>3</v>
      </c>
      <c r="V30" s="23" t="s">
        <v>3</v>
      </c>
      <c r="W30" s="24" t="s">
        <v>3</v>
      </c>
      <c r="X30" s="21" t="s">
        <v>3</v>
      </c>
      <c r="Y30" s="22" t="s">
        <v>3</v>
      </c>
      <c r="Z30" s="22" t="s">
        <v>3</v>
      </c>
      <c r="AA30" s="22" t="s">
        <v>3</v>
      </c>
      <c r="AB30" s="22" t="s">
        <v>3</v>
      </c>
      <c r="AC30" s="22" t="s">
        <v>3</v>
      </c>
      <c r="AD30" s="22" t="s">
        <v>3</v>
      </c>
      <c r="AE30" s="21" t="s">
        <v>3</v>
      </c>
      <c r="AF30" s="21" t="s">
        <v>30</v>
      </c>
      <c r="AG30" s="32" t="s">
        <v>242</v>
      </c>
      <c r="AH30" s="32"/>
    </row>
    <row r="31" spans="1:34" s="12" customFormat="1" x14ac:dyDescent="0.25">
      <c r="A31" s="125" t="s">
        <v>51</v>
      </c>
      <c r="B31" s="126"/>
      <c r="C31" s="26"/>
      <c r="D31" s="26"/>
      <c r="E31" s="26"/>
      <c r="F31" s="26"/>
      <c r="G31" s="26"/>
      <c r="H31" s="26"/>
      <c r="I31" s="26" t="s">
        <v>45</v>
      </c>
      <c r="J31" s="29">
        <v>541.35791995958164</v>
      </c>
      <c r="K31" s="29" t="s">
        <v>3</v>
      </c>
      <c r="L31" s="29">
        <v>160.50297621627155</v>
      </c>
      <c r="M31" s="29">
        <v>4.4007136272799627</v>
      </c>
      <c r="N31" s="29" t="s">
        <v>3</v>
      </c>
      <c r="O31" s="29">
        <v>193.74612502708516</v>
      </c>
      <c r="P31" s="29">
        <v>5.3893867596317628</v>
      </c>
      <c r="Q31" s="29" t="s">
        <v>3</v>
      </c>
      <c r="R31" s="29">
        <v>210.5559312784394</v>
      </c>
      <c r="S31" s="29">
        <v>5.954546724506935</v>
      </c>
      <c r="T31" s="29" t="s">
        <v>3</v>
      </c>
      <c r="U31" s="29">
        <v>219.80622784236135</v>
      </c>
      <c r="V31" s="29">
        <v>6.2991166850763056</v>
      </c>
      <c r="W31" s="26" t="s">
        <v>3</v>
      </c>
      <c r="X31" s="27" t="s">
        <v>3</v>
      </c>
      <c r="Y31" s="28" t="s">
        <v>3</v>
      </c>
      <c r="Z31" s="26" t="s">
        <v>3</v>
      </c>
      <c r="AA31" s="29">
        <f>SUM(AA11:AA29)</f>
        <v>0</v>
      </c>
      <c r="AB31" s="29">
        <f t="shared" ref="AB31:AD31" si="0">SUM(AB11:AB29)</f>
        <v>0.34</v>
      </c>
      <c r="AC31" s="29">
        <f t="shared" si="0"/>
        <v>0.3</v>
      </c>
      <c r="AD31" s="29">
        <f t="shared" si="0"/>
        <v>0.1</v>
      </c>
      <c r="AE31" s="26" t="s">
        <v>3</v>
      </c>
      <c r="AF31" s="26" t="s">
        <v>3</v>
      </c>
      <c r="AG31" s="33"/>
      <c r="AH31" s="33"/>
    </row>
    <row r="32" spans="1:34" s="12" customFormat="1" x14ac:dyDescent="0.25">
      <c r="A32" s="47" t="s">
        <v>52</v>
      </c>
      <c r="B32" s="48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5"/>
      <c r="AG32" s="49"/>
      <c r="AH32" s="49"/>
    </row>
    <row r="33" spans="1:34" ht="30" customHeight="1" x14ac:dyDescent="0.25">
      <c r="A33" s="21">
        <v>1</v>
      </c>
      <c r="B33" s="30" t="s">
        <v>53</v>
      </c>
      <c r="C33" s="21" t="s">
        <v>29</v>
      </c>
      <c r="D33" s="21">
        <v>12</v>
      </c>
      <c r="E33" s="21" t="s">
        <v>3</v>
      </c>
      <c r="F33" s="21">
        <v>6</v>
      </c>
      <c r="G33" s="21">
        <v>6</v>
      </c>
      <c r="H33" s="21" t="s">
        <v>3</v>
      </c>
      <c r="I33" s="21" t="s">
        <v>3</v>
      </c>
      <c r="J33" s="22" t="s">
        <v>3</v>
      </c>
      <c r="K33" s="22" t="s">
        <v>3</v>
      </c>
      <c r="L33" s="22" t="s">
        <v>3</v>
      </c>
      <c r="M33" s="22" t="s">
        <v>3</v>
      </c>
      <c r="N33" s="22" t="s">
        <v>3</v>
      </c>
      <c r="O33" s="22" t="s">
        <v>3</v>
      </c>
      <c r="P33" s="22" t="s">
        <v>3</v>
      </c>
      <c r="Q33" s="22" t="s">
        <v>3</v>
      </c>
      <c r="R33" s="22" t="s">
        <v>3</v>
      </c>
      <c r="S33" s="22" t="s">
        <v>3</v>
      </c>
      <c r="T33" s="22" t="s">
        <v>3</v>
      </c>
      <c r="U33" s="22" t="s">
        <v>3</v>
      </c>
      <c r="V33" s="22" t="s">
        <v>3</v>
      </c>
      <c r="W33" s="21" t="s">
        <v>3</v>
      </c>
      <c r="X33" s="23" t="s">
        <v>3</v>
      </c>
      <c r="Y33" s="24" t="s">
        <v>3</v>
      </c>
      <c r="Z33" s="21">
        <v>7</v>
      </c>
      <c r="AA33" s="22" t="s">
        <v>3</v>
      </c>
      <c r="AB33" s="22">
        <v>0.78250699999999995</v>
      </c>
      <c r="AC33" s="22">
        <v>0.50549999999999995</v>
      </c>
      <c r="AD33" s="22" t="s">
        <v>3</v>
      </c>
      <c r="AE33" s="21" t="s">
        <v>3</v>
      </c>
      <c r="AF33" s="21" t="s">
        <v>32</v>
      </c>
      <c r="AG33" s="32" t="s">
        <v>136</v>
      </c>
      <c r="AH33" s="32"/>
    </row>
    <row r="34" spans="1:34" x14ac:dyDescent="0.25">
      <c r="A34" s="21">
        <v>2</v>
      </c>
      <c r="B34" s="40" t="s">
        <v>151</v>
      </c>
      <c r="C34" s="21" t="s">
        <v>29</v>
      </c>
      <c r="D34" s="21">
        <v>1</v>
      </c>
      <c r="E34" s="21" t="s">
        <v>3</v>
      </c>
      <c r="F34" s="21" t="s">
        <v>3</v>
      </c>
      <c r="G34" s="21">
        <v>1</v>
      </c>
      <c r="H34" s="21" t="s">
        <v>3</v>
      </c>
      <c r="I34" s="21" t="s">
        <v>3</v>
      </c>
      <c r="J34" s="22" t="s">
        <v>3</v>
      </c>
      <c r="K34" s="22" t="s">
        <v>3</v>
      </c>
      <c r="L34" s="22" t="s">
        <v>3</v>
      </c>
      <c r="M34" s="22" t="s">
        <v>3</v>
      </c>
      <c r="N34" s="22" t="s">
        <v>3</v>
      </c>
      <c r="O34" s="22" t="s">
        <v>3</v>
      </c>
      <c r="P34" s="22" t="s">
        <v>3</v>
      </c>
      <c r="Q34" s="22" t="s">
        <v>3</v>
      </c>
      <c r="R34" s="22" t="s">
        <v>3</v>
      </c>
      <c r="S34" s="22" t="s">
        <v>3</v>
      </c>
      <c r="T34" s="22" t="s">
        <v>3</v>
      </c>
      <c r="U34" s="22" t="s">
        <v>3</v>
      </c>
      <c r="V34" s="22" t="s">
        <v>3</v>
      </c>
      <c r="W34" s="21" t="s">
        <v>3</v>
      </c>
      <c r="X34" s="23" t="s">
        <v>3</v>
      </c>
      <c r="Y34" s="24" t="s">
        <v>3</v>
      </c>
      <c r="Z34" s="21" t="s">
        <v>3</v>
      </c>
      <c r="AA34" s="22" t="s">
        <v>3</v>
      </c>
      <c r="AB34" s="22" t="s">
        <v>3</v>
      </c>
      <c r="AC34" s="41">
        <v>4.5679999999999996</v>
      </c>
      <c r="AD34" s="22" t="s">
        <v>3</v>
      </c>
      <c r="AE34" s="21" t="s">
        <v>3</v>
      </c>
      <c r="AF34" s="21" t="s">
        <v>32</v>
      </c>
      <c r="AG34" s="32" t="s">
        <v>137</v>
      </c>
      <c r="AH34" s="66" t="s">
        <v>135</v>
      </c>
    </row>
    <row r="35" spans="1:34" s="13" customFormat="1" x14ac:dyDescent="0.25">
      <c r="A35" s="50" t="s">
        <v>54</v>
      </c>
      <c r="B35" s="51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7"/>
      <c r="AG35" s="34"/>
      <c r="AH35" s="34"/>
    </row>
    <row r="36" spans="1:34" s="14" customFormat="1" x14ac:dyDescent="0.25">
      <c r="A36" s="21">
        <v>1</v>
      </c>
      <c r="B36" s="30" t="s">
        <v>55</v>
      </c>
      <c r="C36" s="21" t="s">
        <v>3</v>
      </c>
      <c r="D36" s="21" t="s">
        <v>3</v>
      </c>
      <c r="E36" s="21" t="s">
        <v>3</v>
      </c>
      <c r="F36" s="21" t="s">
        <v>3</v>
      </c>
      <c r="G36" s="21" t="s">
        <v>3</v>
      </c>
      <c r="H36" s="21" t="s">
        <v>3</v>
      </c>
      <c r="I36" s="21" t="s">
        <v>3</v>
      </c>
      <c r="J36" s="22" t="s">
        <v>3</v>
      </c>
      <c r="K36" s="22" t="s">
        <v>3</v>
      </c>
      <c r="L36" s="22" t="s">
        <v>3</v>
      </c>
      <c r="M36" s="22" t="s">
        <v>3</v>
      </c>
      <c r="N36" s="22" t="s">
        <v>3</v>
      </c>
      <c r="O36" s="22" t="s">
        <v>3</v>
      </c>
      <c r="P36" s="22" t="s">
        <v>3</v>
      </c>
      <c r="Q36" s="22" t="s">
        <v>3</v>
      </c>
      <c r="R36" s="22" t="s">
        <v>3</v>
      </c>
      <c r="S36" s="22" t="s">
        <v>3</v>
      </c>
      <c r="T36" s="22" t="s">
        <v>3</v>
      </c>
      <c r="U36" s="22" t="s">
        <v>3</v>
      </c>
      <c r="V36" s="22" t="s">
        <v>3</v>
      </c>
      <c r="W36" s="21" t="s">
        <v>3</v>
      </c>
      <c r="X36" s="23" t="s">
        <v>3</v>
      </c>
      <c r="Y36" s="24" t="s">
        <v>3</v>
      </c>
      <c r="Z36" s="21" t="s">
        <v>3</v>
      </c>
      <c r="AA36" s="22" t="s">
        <v>3</v>
      </c>
      <c r="AB36" s="22" t="s">
        <v>3</v>
      </c>
      <c r="AC36" s="22" t="s">
        <v>3</v>
      </c>
      <c r="AD36" s="22" t="s">
        <v>3</v>
      </c>
      <c r="AE36" s="21" t="s">
        <v>3</v>
      </c>
      <c r="AF36" s="21" t="s">
        <v>3</v>
      </c>
      <c r="AG36" s="211" t="s">
        <v>139</v>
      </c>
      <c r="AH36" s="35"/>
    </row>
    <row r="37" spans="1:34" s="14" customFormat="1" x14ac:dyDescent="0.25">
      <c r="A37" s="21" t="s">
        <v>2</v>
      </c>
      <c r="B37" s="40" t="s">
        <v>56</v>
      </c>
      <c r="C37" s="21" t="s">
        <v>29</v>
      </c>
      <c r="D37" s="21">
        <f>SUM(E37:H37)</f>
        <v>51</v>
      </c>
      <c r="E37" s="21" t="s">
        <v>3</v>
      </c>
      <c r="F37" s="21" t="s">
        <v>3</v>
      </c>
      <c r="G37" s="21">
        <v>51</v>
      </c>
      <c r="H37" s="21" t="s">
        <v>3</v>
      </c>
      <c r="I37" s="21" t="s">
        <v>45</v>
      </c>
      <c r="J37" s="22">
        <v>7.0485517241379307</v>
      </c>
      <c r="K37" s="22" t="s">
        <v>3</v>
      </c>
      <c r="L37" s="22" t="s">
        <v>3</v>
      </c>
      <c r="M37" s="22" t="s">
        <v>3</v>
      </c>
      <c r="N37" s="22" t="s">
        <v>3</v>
      </c>
      <c r="O37" s="22" t="s">
        <v>3</v>
      </c>
      <c r="P37" s="22" t="s">
        <v>3</v>
      </c>
      <c r="Q37" s="22">
        <v>3.5242758620689654</v>
      </c>
      <c r="R37" s="22">
        <v>5.1101999999999999</v>
      </c>
      <c r="S37" s="22">
        <v>0.14371885218618632</v>
      </c>
      <c r="T37" s="22">
        <v>3.5242758620689654</v>
      </c>
      <c r="U37" s="22">
        <v>5.1101999999999999</v>
      </c>
      <c r="V37" s="22">
        <v>0.1498683281907443</v>
      </c>
      <c r="W37" s="21">
        <v>8</v>
      </c>
      <c r="X37" s="23">
        <v>0.15138467821366886</v>
      </c>
      <c r="Y37" s="24">
        <v>0.10907126518512134</v>
      </c>
      <c r="Z37" s="21">
        <v>10</v>
      </c>
      <c r="AA37" s="22" t="s">
        <v>3</v>
      </c>
      <c r="AB37" s="22" t="s">
        <v>3</v>
      </c>
      <c r="AC37" s="41">
        <v>0.93282480000000001</v>
      </c>
      <c r="AD37" s="22" t="s">
        <v>3</v>
      </c>
      <c r="AE37" s="21" t="s">
        <v>3</v>
      </c>
      <c r="AF37" s="21" t="s">
        <v>30</v>
      </c>
      <c r="AG37" s="217"/>
      <c r="AH37" s="67" t="s">
        <v>135</v>
      </c>
    </row>
    <row r="38" spans="1:34" s="14" customFormat="1" x14ac:dyDescent="0.25">
      <c r="A38" s="21" t="s">
        <v>4</v>
      </c>
      <c r="B38" s="40" t="s">
        <v>57</v>
      </c>
      <c r="C38" s="21" t="s">
        <v>29</v>
      </c>
      <c r="D38" s="21">
        <f t="shared" ref="D38:D71" si="1">SUM(E38:H38)</f>
        <v>46</v>
      </c>
      <c r="E38" s="21" t="s">
        <v>3</v>
      </c>
      <c r="F38" s="21" t="s">
        <v>3</v>
      </c>
      <c r="G38" s="21" t="s">
        <v>3</v>
      </c>
      <c r="H38" s="21">
        <v>46</v>
      </c>
      <c r="I38" s="21" t="s">
        <v>45</v>
      </c>
      <c r="J38" s="22">
        <v>3.178758620689655</v>
      </c>
      <c r="K38" s="22" t="s">
        <v>3</v>
      </c>
      <c r="L38" s="22" t="s">
        <v>3</v>
      </c>
      <c r="M38" s="22" t="s">
        <v>3</v>
      </c>
      <c r="N38" s="22" t="s">
        <v>3</v>
      </c>
      <c r="O38" s="22" t="s">
        <v>3</v>
      </c>
      <c r="P38" s="22" t="s">
        <v>3</v>
      </c>
      <c r="Q38" s="22" t="s">
        <v>3</v>
      </c>
      <c r="R38" s="22" t="s">
        <v>3</v>
      </c>
      <c r="S38" s="22" t="s">
        <v>3</v>
      </c>
      <c r="T38" s="22">
        <v>3.178758620689655</v>
      </c>
      <c r="U38" s="22">
        <v>4.6091999999999995</v>
      </c>
      <c r="V38" s="22">
        <v>0.13517535483871054</v>
      </c>
      <c r="W38" s="21">
        <v>6</v>
      </c>
      <c r="X38" s="23">
        <v>0.18996587975236892</v>
      </c>
      <c r="Y38" s="24">
        <v>0.17185185172674361</v>
      </c>
      <c r="Z38" s="21">
        <v>10</v>
      </c>
      <c r="AA38" s="22" t="s">
        <v>3</v>
      </c>
      <c r="AB38" s="22" t="s">
        <v>3</v>
      </c>
      <c r="AC38" s="22" t="s">
        <v>3</v>
      </c>
      <c r="AD38" s="41">
        <v>1.029982</v>
      </c>
      <c r="AE38" s="21" t="s">
        <v>3</v>
      </c>
      <c r="AF38" s="21" t="s">
        <v>30</v>
      </c>
      <c r="AG38" s="217"/>
      <c r="AH38" s="67" t="s">
        <v>135</v>
      </c>
    </row>
    <row r="39" spans="1:34" s="14" customFormat="1" x14ac:dyDescent="0.25">
      <c r="A39" s="21" t="s">
        <v>58</v>
      </c>
      <c r="B39" s="30" t="s">
        <v>59</v>
      </c>
      <c r="C39" s="21" t="s">
        <v>29</v>
      </c>
      <c r="D39" s="26">
        <f t="shared" si="1"/>
        <v>97</v>
      </c>
      <c r="E39" s="26">
        <f>SUM(E37:E38)</f>
        <v>0</v>
      </c>
      <c r="F39" s="26">
        <f t="shared" ref="F39:H39" si="2">SUM(F37:F38)</f>
        <v>0</v>
      </c>
      <c r="G39" s="26">
        <f t="shared" si="2"/>
        <v>51</v>
      </c>
      <c r="H39" s="26">
        <f t="shared" si="2"/>
        <v>46</v>
      </c>
      <c r="I39" s="21" t="s">
        <v>45</v>
      </c>
      <c r="J39" s="22">
        <v>10.227310344827586</v>
      </c>
      <c r="K39" s="22" t="s">
        <v>3</v>
      </c>
      <c r="L39" s="22" t="s">
        <v>3</v>
      </c>
      <c r="M39" s="22" t="s">
        <v>3</v>
      </c>
      <c r="N39" s="22" t="s">
        <v>3</v>
      </c>
      <c r="O39" s="22" t="s">
        <v>3</v>
      </c>
      <c r="P39" s="22" t="s">
        <v>3</v>
      </c>
      <c r="Q39" s="22">
        <v>3.5242758620689654</v>
      </c>
      <c r="R39" s="22">
        <v>5.1101999999999999</v>
      </c>
      <c r="S39" s="22">
        <v>0.14371885218618632</v>
      </c>
      <c r="T39" s="22">
        <v>6.7030344827586212</v>
      </c>
      <c r="U39" s="22">
        <v>9.7194000000000003</v>
      </c>
      <c r="V39" s="22">
        <v>0.28504368302945488</v>
      </c>
      <c r="W39" s="21">
        <v>8</v>
      </c>
      <c r="X39" s="23">
        <v>0.16621122122620025</v>
      </c>
      <c r="Y39" s="24">
        <v>0.28092311691186528</v>
      </c>
      <c r="Z39" s="21">
        <v>10</v>
      </c>
      <c r="AA39" s="29">
        <f>SUM(AA36:AA38)</f>
        <v>0</v>
      </c>
      <c r="AB39" s="29">
        <f t="shared" ref="AB39:AD39" si="3">SUM(AB36:AB38)</f>
        <v>0</v>
      </c>
      <c r="AC39" s="29">
        <f t="shared" si="3"/>
        <v>0.93282480000000001</v>
      </c>
      <c r="AD39" s="29">
        <f t="shared" si="3"/>
        <v>1.029982</v>
      </c>
      <c r="AE39" s="21" t="s">
        <v>3</v>
      </c>
      <c r="AF39" s="21" t="s">
        <v>3</v>
      </c>
      <c r="AG39" s="217"/>
      <c r="AH39" s="35"/>
    </row>
    <row r="40" spans="1:34" s="14" customFormat="1" x14ac:dyDescent="0.25">
      <c r="A40" s="21">
        <v>2</v>
      </c>
      <c r="B40" s="30" t="s">
        <v>60</v>
      </c>
      <c r="C40" s="21" t="s">
        <v>3</v>
      </c>
      <c r="D40" s="21" t="s">
        <v>3</v>
      </c>
      <c r="E40" s="21" t="s">
        <v>3</v>
      </c>
      <c r="F40" s="21" t="s">
        <v>3</v>
      </c>
      <c r="G40" s="21" t="s">
        <v>3</v>
      </c>
      <c r="H40" s="21" t="s">
        <v>3</v>
      </c>
      <c r="I40" s="21" t="s">
        <v>3</v>
      </c>
      <c r="J40" s="22" t="s">
        <v>3</v>
      </c>
      <c r="K40" s="22" t="s">
        <v>3</v>
      </c>
      <c r="L40" s="22" t="s">
        <v>3</v>
      </c>
      <c r="M40" s="22" t="s">
        <v>3</v>
      </c>
      <c r="N40" s="22" t="s">
        <v>3</v>
      </c>
      <c r="O40" s="22" t="s">
        <v>3</v>
      </c>
      <c r="P40" s="22" t="s">
        <v>3</v>
      </c>
      <c r="Q40" s="22" t="s">
        <v>3</v>
      </c>
      <c r="R40" s="22" t="s">
        <v>3</v>
      </c>
      <c r="S40" s="22" t="s">
        <v>3</v>
      </c>
      <c r="T40" s="22" t="s">
        <v>3</v>
      </c>
      <c r="U40" s="22" t="s">
        <v>3</v>
      </c>
      <c r="V40" s="22" t="s">
        <v>3</v>
      </c>
      <c r="W40" s="21" t="s">
        <v>3</v>
      </c>
      <c r="X40" s="23" t="s">
        <v>3</v>
      </c>
      <c r="Y40" s="24" t="s">
        <v>3</v>
      </c>
      <c r="Z40" s="21" t="s">
        <v>3</v>
      </c>
      <c r="AA40" s="22" t="s">
        <v>3</v>
      </c>
      <c r="AB40" s="22" t="s">
        <v>3</v>
      </c>
      <c r="AC40" s="22" t="s">
        <v>3</v>
      </c>
      <c r="AD40" s="22" t="s">
        <v>3</v>
      </c>
      <c r="AE40" s="21" t="s">
        <v>3</v>
      </c>
      <c r="AF40" s="21" t="s">
        <v>3</v>
      </c>
      <c r="AG40" s="217"/>
      <c r="AH40" s="35"/>
    </row>
    <row r="41" spans="1:34" s="14" customFormat="1" x14ac:dyDescent="0.25">
      <c r="A41" s="21" t="s">
        <v>6</v>
      </c>
      <c r="B41" s="40" t="s">
        <v>61</v>
      </c>
      <c r="C41" s="21" t="s">
        <v>29</v>
      </c>
      <c r="D41" s="21">
        <f t="shared" si="1"/>
        <v>129</v>
      </c>
      <c r="E41" s="21" t="s">
        <v>3</v>
      </c>
      <c r="F41" s="21" t="s">
        <v>3</v>
      </c>
      <c r="G41" s="21" t="s">
        <v>3</v>
      </c>
      <c r="H41" s="21">
        <v>129</v>
      </c>
      <c r="I41" s="21" t="s">
        <v>45</v>
      </c>
      <c r="J41" s="22">
        <v>8.9143448275862056</v>
      </c>
      <c r="K41" s="22" t="s">
        <v>3</v>
      </c>
      <c r="L41" s="22" t="s">
        <v>3</v>
      </c>
      <c r="M41" s="22" t="s">
        <v>3</v>
      </c>
      <c r="N41" s="22" t="s">
        <v>3</v>
      </c>
      <c r="O41" s="22" t="s">
        <v>3</v>
      </c>
      <c r="P41" s="22" t="s">
        <v>3</v>
      </c>
      <c r="Q41" s="22" t="s">
        <v>3</v>
      </c>
      <c r="R41" s="22" t="s">
        <v>3</v>
      </c>
      <c r="S41" s="22" t="s">
        <v>3</v>
      </c>
      <c r="T41" s="22">
        <v>8.9143448275862056</v>
      </c>
      <c r="U41" s="22">
        <v>12.925799999999999</v>
      </c>
      <c r="V41" s="22">
        <v>0.37907871248247083</v>
      </c>
      <c r="W41" s="21">
        <v>6</v>
      </c>
      <c r="X41" s="23">
        <v>0.18530569637089678</v>
      </c>
      <c r="Y41" s="24">
        <v>0.42489975810325897</v>
      </c>
      <c r="Z41" s="21">
        <v>10</v>
      </c>
      <c r="AA41" s="22" t="s">
        <v>3</v>
      </c>
      <c r="AB41" s="22" t="s">
        <v>3</v>
      </c>
      <c r="AC41" s="22" t="s">
        <v>3</v>
      </c>
      <c r="AD41" s="41">
        <v>1.9773369999999999</v>
      </c>
      <c r="AE41" s="21" t="s">
        <v>3</v>
      </c>
      <c r="AF41" s="21" t="s">
        <v>30</v>
      </c>
      <c r="AG41" s="217"/>
      <c r="AH41" s="67" t="s">
        <v>135</v>
      </c>
    </row>
    <row r="42" spans="1:34" s="14" customFormat="1" x14ac:dyDescent="0.25">
      <c r="A42" s="21" t="s">
        <v>7</v>
      </c>
      <c r="B42" s="40" t="s">
        <v>62</v>
      </c>
      <c r="C42" s="21" t="s">
        <v>29</v>
      </c>
      <c r="D42" s="21">
        <f t="shared" si="1"/>
        <v>48</v>
      </c>
      <c r="E42" s="21" t="s">
        <v>3</v>
      </c>
      <c r="F42" s="21" t="s">
        <v>3</v>
      </c>
      <c r="G42" s="21" t="s">
        <v>3</v>
      </c>
      <c r="H42" s="21">
        <v>48</v>
      </c>
      <c r="I42" s="21" t="s">
        <v>45</v>
      </c>
      <c r="J42" s="22">
        <v>3.3169655172413792</v>
      </c>
      <c r="K42" s="22" t="s">
        <v>3</v>
      </c>
      <c r="L42" s="22" t="s">
        <v>3</v>
      </c>
      <c r="M42" s="22" t="s">
        <v>3</v>
      </c>
      <c r="N42" s="22" t="s">
        <v>3</v>
      </c>
      <c r="O42" s="22" t="s">
        <v>3</v>
      </c>
      <c r="P42" s="22" t="s">
        <v>3</v>
      </c>
      <c r="Q42" s="22" t="s">
        <v>3</v>
      </c>
      <c r="R42" s="22" t="s">
        <v>3</v>
      </c>
      <c r="S42" s="22" t="s">
        <v>3</v>
      </c>
      <c r="T42" s="22">
        <v>3.3169655172413792</v>
      </c>
      <c r="U42" s="22">
        <v>4.8095999999999997</v>
      </c>
      <c r="V42" s="22">
        <v>0.14105254417952406</v>
      </c>
      <c r="W42" s="21">
        <v>7</v>
      </c>
      <c r="X42" s="23">
        <v>0.17778259085861645</v>
      </c>
      <c r="Y42" s="24">
        <v>0.12133758441051529</v>
      </c>
      <c r="Z42" s="21">
        <v>10</v>
      </c>
      <c r="AA42" s="22" t="s">
        <v>3</v>
      </c>
      <c r="AB42" s="22" t="s">
        <v>3</v>
      </c>
      <c r="AC42" s="22" t="s">
        <v>3</v>
      </c>
      <c r="AD42" s="41">
        <v>0.95158299999999996</v>
      </c>
      <c r="AE42" s="21" t="s">
        <v>3</v>
      </c>
      <c r="AF42" s="21" t="s">
        <v>30</v>
      </c>
      <c r="AG42" s="217"/>
      <c r="AH42" s="67" t="s">
        <v>135</v>
      </c>
    </row>
    <row r="43" spans="1:34" s="14" customFormat="1" x14ac:dyDescent="0.25">
      <c r="A43" s="21" t="s">
        <v>63</v>
      </c>
      <c r="B43" s="40" t="s">
        <v>64</v>
      </c>
      <c r="C43" s="21" t="s">
        <v>29</v>
      </c>
      <c r="D43" s="21">
        <f t="shared" si="1"/>
        <v>33</v>
      </c>
      <c r="E43" s="21" t="s">
        <v>3</v>
      </c>
      <c r="F43" s="21" t="s">
        <v>3</v>
      </c>
      <c r="G43" s="21" t="s">
        <v>3</v>
      </c>
      <c r="H43" s="21">
        <v>33</v>
      </c>
      <c r="I43" s="21" t="s">
        <v>45</v>
      </c>
      <c r="J43" s="22">
        <v>2.2804137931034485</v>
      </c>
      <c r="K43" s="22" t="s">
        <v>3</v>
      </c>
      <c r="L43" s="22" t="s">
        <v>3</v>
      </c>
      <c r="M43" s="22" t="s">
        <v>3</v>
      </c>
      <c r="N43" s="22" t="s">
        <v>3</v>
      </c>
      <c r="O43" s="22" t="s">
        <v>3</v>
      </c>
      <c r="P43" s="22" t="s">
        <v>3</v>
      </c>
      <c r="Q43" s="22" t="s">
        <v>3</v>
      </c>
      <c r="R43" s="22" t="s">
        <v>3</v>
      </c>
      <c r="S43" s="22" t="s">
        <v>3</v>
      </c>
      <c r="T43" s="22">
        <v>2.2804137931034485</v>
      </c>
      <c r="U43" s="22">
        <v>3.3066</v>
      </c>
      <c r="V43" s="22">
        <v>9.6973624123422808E-2</v>
      </c>
      <c r="W43" s="21">
        <v>7</v>
      </c>
      <c r="X43" s="23">
        <v>0.17906999248826116</v>
      </c>
      <c r="Y43" s="24">
        <v>8.7904589282229273E-2</v>
      </c>
      <c r="Z43" s="21">
        <v>10</v>
      </c>
      <c r="AA43" s="22" t="s">
        <v>3</v>
      </c>
      <c r="AB43" s="22" t="s">
        <v>3</v>
      </c>
      <c r="AC43" s="22" t="s">
        <v>3</v>
      </c>
      <c r="AD43" s="41">
        <v>0.51898</v>
      </c>
      <c r="AE43" s="21" t="s">
        <v>3</v>
      </c>
      <c r="AF43" s="21" t="s">
        <v>30</v>
      </c>
      <c r="AG43" s="217"/>
      <c r="AH43" s="67" t="s">
        <v>135</v>
      </c>
    </row>
    <row r="44" spans="1:34" s="14" customFormat="1" x14ac:dyDescent="0.25">
      <c r="A44" s="21" t="s">
        <v>58</v>
      </c>
      <c r="B44" s="30" t="s">
        <v>65</v>
      </c>
      <c r="C44" s="21" t="s">
        <v>29</v>
      </c>
      <c r="D44" s="26">
        <f t="shared" si="1"/>
        <v>210</v>
      </c>
      <c r="E44" s="26">
        <f>SUM(E41:E43)</f>
        <v>0</v>
      </c>
      <c r="F44" s="26">
        <f t="shared" ref="F44:H44" si="4">SUM(F41:F43)</f>
        <v>0</v>
      </c>
      <c r="G44" s="26">
        <f t="shared" si="4"/>
        <v>0</v>
      </c>
      <c r="H44" s="26">
        <f t="shared" si="4"/>
        <v>210</v>
      </c>
      <c r="I44" s="21" t="s">
        <v>45</v>
      </c>
      <c r="J44" s="22">
        <v>18.174206896551723</v>
      </c>
      <c r="K44" s="22" t="s">
        <v>3</v>
      </c>
      <c r="L44" s="22" t="s">
        <v>3</v>
      </c>
      <c r="M44" s="22" t="s">
        <v>3</v>
      </c>
      <c r="N44" s="22" t="s">
        <v>3</v>
      </c>
      <c r="O44" s="22" t="s">
        <v>3</v>
      </c>
      <c r="P44" s="22" t="s">
        <v>3</v>
      </c>
      <c r="Q44" s="22" t="s">
        <v>3</v>
      </c>
      <c r="R44" s="22" t="s">
        <v>3</v>
      </c>
      <c r="S44" s="22" t="s">
        <v>3</v>
      </c>
      <c r="T44" s="22">
        <v>18.174206896551723</v>
      </c>
      <c r="U44" s="22">
        <v>26.352599999999999</v>
      </c>
      <c r="V44" s="22">
        <v>0.77285039831697555</v>
      </c>
      <c r="W44" s="21" t="s">
        <v>3</v>
      </c>
      <c r="X44" s="23" t="s">
        <v>3</v>
      </c>
      <c r="Y44" s="24" t="s">
        <v>3</v>
      </c>
      <c r="Z44" s="21">
        <v>10</v>
      </c>
      <c r="AA44" s="29">
        <f>SUM(AA41:AA43)</f>
        <v>0</v>
      </c>
      <c r="AB44" s="29">
        <f t="shared" ref="AB44:AD44" si="5">SUM(AB41:AB43)</f>
        <v>0</v>
      </c>
      <c r="AC44" s="29">
        <f t="shared" si="5"/>
        <v>0</v>
      </c>
      <c r="AD44" s="29">
        <f t="shared" si="5"/>
        <v>3.4478999999999997</v>
      </c>
      <c r="AE44" s="21" t="s">
        <v>3</v>
      </c>
      <c r="AF44" s="21" t="s">
        <v>3</v>
      </c>
      <c r="AG44" s="217"/>
      <c r="AH44" s="35"/>
    </row>
    <row r="45" spans="1:34" x14ac:dyDescent="0.25">
      <c r="A45" s="21">
        <v>3</v>
      </c>
      <c r="B45" s="30" t="s">
        <v>66</v>
      </c>
      <c r="C45" s="21" t="s">
        <v>3</v>
      </c>
      <c r="D45" s="21" t="s">
        <v>3</v>
      </c>
      <c r="E45" s="21" t="s">
        <v>3</v>
      </c>
      <c r="F45" s="21" t="s">
        <v>3</v>
      </c>
      <c r="G45" s="21" t="s">
        <v>3</v>
      </c>
      <c r="H45" s="21" t="s">
        <v>3</v>
      </c>
      <c r="I45" s="21" t="s">
        <v>3</v>
      </c>
      <c r="J45" s="22" t="s">
        <v>3</v>
      </c>
      <c r="K45" s="22" t="s">
        <v>3</v>
      </c>
      <c r="L45" s="22" t="s">
        <v>3</v>
      </c>
      <c r="M45" s="22" t="s">
        <v>3</v>
      </c>
      <c r="N45" s="22" t="s">
        <v>3</v>
      </c>
      <c r="O45" s="22" t="s">
        <v>3</v>
      </c>
      <c r="P45" s="22" t="s">
        <v>3</v>
      </c>
      <c r="Q45" s="22" t="s">
        <v>3</v>
      </c>
      <c r="R45" s="22" t="s">
        <v>3</v>
      </c>
      <c r="S45" s="22" t="s">
        <v>3</v>
      </c>
      <c r="T45" s="22" t="s">
        <v>3</v>
      </c>
      <c r="U45" s="22" t="s">
        <v>3</v>
      </c>
      <c r="V45" s="22" t="s">
        <v>3</v>
      </c>
      <c r="W45" s="21" t="s">
        <v>3</v>
      </c>
      <c r="X45" s="23" t="s">
        <v>3</v>
      </c>
      <c r="Y45" s="24" t="s">
        <v>3</v>
      </c>
      <c r="Z45" s="21" t="s">
        <v>3</v>
      </c>
      <c r="AA45" s="22" t="s">
        <v>3</v>
      </c>
      <c r="AB45" s="22" t="s">
        <v>3</v>
      </c>
      <c r="AC45" s="22" t="s">
        <v>3</v>
      </c>
      <c r="AD45" s="22" t="s">
        <v>3</v>
      </c>
      <c r="AE45" s="21" t="s">
        <v>3</v>
      </c>
      <c r="AF45" s="21" t="s">
        <v>3</v>
      </c>
      <c r="AG45" s="217"/>
      <c r="AH45" s="32"/>
    </row>
    <row r="46" spans="1:34" s="14" customFormat="1" x14ac:dyDescent="0.25">
      <c r="A46" s="21" t="s">
        <v>67</v>
      </c>
      <c r="B46" s="40" t="s">
        <v>150</v>
      </c>
      <c r="C46" s="21" t="s">
        <v>29</v>
      </c>
      <c r="D46" s="21">
        <f t="shared" si="1"/>
        <v>183</v>
      </c>
      <c r="E46" s="21" t="s">
        <v>3</v>
      </c>
      <c r="F46" s="21" t="s">
        <v>3</v>
      </c>
      <c r="G46" s="21">
        <v>183</v>
      </c>
      <c r="H46" s="21" t="s">
        <v>3</v>
      </c>
      <c r="I46" s="21" t="s">
        <v>45</v>
      </c>
      <c r="J46" s="22">
        <v>25.291862068965518</v>
      </c>
      <c r="K46" s="22" t="s">
        <v>3</v>
      </c>
      <c r="L46" s="22" t="s">
        <v>3</v>
      </c>
      <c r="M46" s="22" t="s">
        <v>3</v>
      </c>
      <c r="N46" s="22" t="s">
        <v>3</v>
      </c>
      <c r="O46" s="22" t="s">
        <v>3</v>
      </c>
      <c r="P46" s="22" t="s">
        <v>3</v>
      </c>
      <c r="Q46" s="22">
        <v>12.645931034482759</v>
      </c>
      <c r="R46" s="22">
        <v>18.336600000000001</v>
      </c>
      <c r="S46" s="22">
        <v>0.515697057844551</v>
      </c>
      <c r="T46" s="22">
        <v>12.645931034482759</v>
      </c>
      <c r="U46" s="22">
        <v>18.336600000000001</v>
      </c>
      <c r="V46" s="22">
        <v>0.53776282468443548</v>
      </c>
      <c r="W46" s="21">
        <v>7</v>
      </c>
      <c r="X46" s="23">
        <v>0.1648470220217188</v>
      </c>
      <c r="Y46" s="24">
        <v>0.71909918684073015</v>
      </c>
      <c r="Z46" s="21">
        <v>10</v>
      </c>
      <c r="AA46" s="22" t="s">
        <v>3</v>
      </c>
      <c r="AB46" s="41">
        <v>1.6903219700000001</v>
      </c>
      <c r="AC46" s="41">
        <v>1.7468997799999999</v>
      </c>
      <c r="AD46" s="22" t="s">
        <v>3</v>
      </c>
      <c r="AE46" s="21" t="s">
        <v>3</v>
      </c>
      <c r="AF46" s="21" t="s">
        <v>30</v>
      </c>
      <c r="AG46" s="217"/>
      <c r="AH46" s="67" t="s">
        <v>135</v>
      </c>
    </row>
    <row r="47" spans="1:34" s="14" customFormat="1" x14ac:dyDescent="0.25">
      <c r="A47" s="21" t="s">
        <v>68</v>
      </c>
      <c r="B47" s="40" t="s">
        <v>149</v>
      </c>
      <c r="C47" s="21" t="s">
        <v>29</v>
      </c>
      <c r="D47" s="21">
        <f t="shared" si="1"/>
        <v>84</v>
      </c>
      <c r="E47" s="21" t="s">
        <v>3</v>
      </c>
      <c r="F47" s="21" t="s">
        <v>3</v>
      </c>
      <c r="G47" s="21">
        <v>84</v>
      </c>
      <c r="H47" s="21" t="s">
        <v>3</v>
      </c>
      <c r="I47" s="21" t="s">
        <v>45</v>
      </c>
      <c r="J47" s="22">
        <v>11.609379310344828</v>
      </c>
      <c r="K47" s="22" t="s">
        <v>3</v>
      </c>
      <c r="L47" s="22" t="s">
        <v>3</v>
      </c>
      <c r="M47" s="22" t="s">
        <v>3</v>
      </c>
      <c r="N47" s="22" t="s">
        <v>3</v>
      </c>
      <c r="O47" s="22" t="s">
        <v>3</v>
      </c>
      <c r="P47" s="22" t="s">
        <v>3</v>
      </c>
      <c r="Q47" s="22">
        <v>5.8046896551724139</v>
      </c>
      <c r="R47" s="22">
        <v>8.4168000000000003</v>
      </c>
      <c r="S47" s="22">
        <v>0.2367134036007775</v>
      </c>
      <c r="T47" s="22">
        <v>5.8046896551724139</v>
      </c>
      <c r="U47" s="22">
        <v>8.4168000000000003</v>
      </c>
      <c r="V47" s="22">
        <v>0.24684195231416711</v>
      </c>
      <c r="W47" s="21">
        <v>7</v>
      </c>
      <c r="X47" s="23">
        <v>0.16484703963937283</v>
      </c>
      <c r="Y47" s="24">
        <v>0.33007849559902369</v>
      </c>
      <c r="Z47" s="21">
        <v>10</v>
      </c>
      <c r="AA47" s="22" t="s">
        <v>3</v>
      </c>
      <c r="AB47" s="41">
        <v>0.96517489000000001</v>
      </c>
      <c r="AC47" s="41">
        <v>1.9946750200000001</v>
      </c>
      <c r="AD47" s="22" t="s">
        <v>3</v>
      </c>
      <c r="AE47" s="21" t="s">
        <v>3</v>
      </c>
      <c r="AF47" s="21" t="s">
        <v>30</v>
      </c>
      <c r="AG47" s="217"/>
      <c r="AH47" s="67" t="s">
        <v>135</v>
      </c>
    </row>
    <row r="48" spans="1:34" s="14" customFormat="1" x14ac:dyDescent="0.25">
      <c r="A48" s="21" t="s">
        <v>69</v>
      </c>
      <c r="B48" s="40" t="s">
        <v>148</v>
      </c>
      <c r="C48" s="21" t="s">
        <v>29</v>
      </c>
      <c r="D48" s="21">
        <f t="shared" si="1"/>
        <v>287</v>
      </c>
      <c r="E48" s="21" t="s">
        <v>3</v>
      </c>
      <c r="F48" s="21" t="s">
        <v>3</v>
      </c>
      <c r="G48" s="21">
        <v>287</v>
      </c>
      <c r="H48" s="21" t="s">
        <v>3</v>
      </c>
      <c r="I48" s="21" t="s">
        <v>45</v>
      </c>
      <c r="J48" s="22">
        <v>39.665379310344832</v>
      </c>
      <c r="K48" s="22" t="s">
        <v>3</v>
      </c>
      <c r="L48" s="22" t="s">
        <v>3</v>
      </c>
      <c r="M48" s="22" t="s">
        <v>3</v>
      </c>
      <c r="N48" s="22" t="s">
        <v>3</v>
      </c>
      <c r="O48" s="22" t="s">
        <v>3</v>
      </c>
      <c r="P48" s="22" t="s">
        <v>3</v>
      </c>
      <c r="Q48" s="22">
        <v>19.832689655172416</v>
      </c>
      <c r="R48" s="22">
        <v>28.757400000000001</v>
      </c>
      <c r="S48" s="22">
        <v>0.80877079563598986</v>
      </c>
      <c r="T48" s="22">
        <v>19.832689655172416</v>
      </c>
      <c r="U48" s="22">
        <v>28.757400000000001</v>
      </c>
      <c r="V48" s="22">
        <v>0.84337667040673769</v>
      </c>
      <c r="W48" s="21">
        <v>7</v>
      </c>
      <c r="X48" s="23">
        <v>0.16484704202224865</v>
      </c>
      <c r="Y48" s="24">
        <v>1.127768276629999</v>
      </c>
      <c r="Z48" s="21">
        <v>10</v>
      </c>
      <c r="AA48" s="22" t="s">
        <v>3</v>
      </c>
      <c r="AB48" s="41">
        <v>2.4764985299999998</v>
      </c>
      <c r="AC48" s="41">
        <v>2.0735233961999997</v>
      </c>
      <c r="AD48" s="22" t="s">
        <v>3</v>
      </c>
      <c r="AE48" s="21" t="s">
        <v>3</v>
      </c>
      <c r="AF48" s="21" t="s">
        <v>30</v>
      </c>
      <c r="AG48" s="217"/>
      <c r="AH48" s="67" t="s">
        <v>135</v>
      </c>
    </row>
    <row r="49" spans="1:34" s="14" customFormat="1" x14ac:dyDescent="0.25">
      <c r="A49" s="21" t="s">
        <v>58</v>
      </c>
      <c r="B49" s="30" t="s">
        <v>70</v>
      </c>
      <c r="C49" s="21" t="s">
        <v>29</v>
      </c>
      <c r="D49" s="26">
        <f t="shared" si="1"/>
        <v>554</v>
      </c>
      <c r="E49" s="26">
        <f>SUM(E46:E48)</f>
        <v>0</v>
      </c>
      <c r="F49" s="26">
        <f t="shared" ref="F49:H49" si="6">SUM(F46:F48)</f>
        <v>0</v>
      </c>
      <c r="G49" s="26">
        <f t="shared" si="6"/>
        <v>554</v>
      </c>
      <c r="H49" s="26">
        <f t="shared" si="6"/>
        <v>0</v>
      </c>
      <c r="I49" s="21" t="s">
        <v>45</v>
      </c>
      <c r="J49" s="22">
        <v>76.566620689655181</v>
      </c>
      <c r="K49" s="22" t="s">
        <v>3</v>
      </c>
      <c r="L49" s="22" t="s">
        <v>3</v>
      </c>
      <c r="M49" s="22" t="s">
        <v>3</v>
      </c>
      <c r="N49" s="22" t="s">
        <v>3</v>
      </c>
      <c r="O49" s="22" t="s">
        <v>3</v>
      </c>
      <c r="P49" s="22" t="s">
        <v>3</v>
      </c>
      <c r="Q49" s="22">
        <v>38.283310344827591</v>
      </c>
      <c r="R49" s="22">
        <v>55.510800000000003</v>
      </c>
      <c r="S49" s="22">
        <v>1.5611812570813184</v>
      </c>
      <c r="T49" s="22">
        <v>38.283310344827591</v>
      </c>
      <c r="U49" s="22">
        <v>55.510800000000003</v>
      </c>
      <c r="V49" s="22">
        <v>1.6279814474053405</v>
      </c>
      <c r="W49" s="21" t="s">
        <v>3</v>
      </c>
      <c r="X49" s="23" t="s">
        <v>3</v>
      </c>
      <c r="Y49" s="24" t="s">
        <v>3</v>
      </c>
      <c r="Z49" s="21">
        <v>10</v>
      </c>
      <c r="AA49" s="29">
        <f>SUM(AA46:AA48)</f>
        <v>0</v>
      </c>
      <c r="AB49" s="29">
        <f>SUM(AB46:AB48)</f>
        <v>5.1319953900000002</v>
      </c>
      <c r="AC49" s="29">
        <f>SUM(AC46:AC48)</f>
        <v>5.8150981961999992</v>
      </c>
      <c r="AD49" s="29">
        <f>SUM(AD46:AD48)</f>
        <v>0</v>
      </c>
      <c r="AE49" s="21" t="s">
        <v>3</v>
      </c>
      <c r="AF49" s="21" t="s">
        <v>3</v>
      </c>
      <c r="AG49" s="217"/>
      <c r="AH49" s="35"/>
    </row>
    <row r="50" spans="1:34" s="14" customFormat="1" x14ac:dyDescent="0.25">
      <c r="A50" s="21" t="s">
        <v>58</v>
      </c>
      <c r="B50" s="31" t="s">
        <v>71</v>
      </c>
      <c r="C50" s="21" t="s">
        <v>29</v>
      </c>
      <c r="D50" s="26">
        <f>SUM(D39,D44,D49)</f>
        <v>861</v>
      </c>
      <c r="E50" s="26">
        <f>SUM(E39,E44,E49)</f>
        <v>0</v>
      </c>
      <c r="F50" s="26">
        <f t="shared" ref="F50:H50" si="7">SUM(F39,F44,F49)</f>
        <v>0</v>
      </c>
      <c r="G50" s="26">
        <f t="shared" si="7"/>
        <v>605</v>
      </c>
      <c r="H50" s="26">
        <f t="shared" si="7"/>
        <v>256</v>
      </c>
      <c r="I50" s="26" t="s">
        <v>45</v>
      </c>
      <c r="J50" s="29">
        <v>104.96813793103449</v>
      </c>
      <c r="K50" s="29" t="s">
        <v>3</v>
      </c>
      <c r="L50" s="29" t="s">
        <v>3</v>
      </c>
      <c r="M50" s="29" t="s">
        <v>3</v>
      </c>
      <c r="N50" s="29" t="s">
        <v>3</v>
      </c>
      <c r="O50" s="29" t="s">
        <v>3</v>
      </c>
      <c r="P50" s="29" t="s">
        <v>3</v>
      </c>
      <c r="Q50" s="29">
        <v>41.807586206896552</v>
      </c>
      <c r="R50" s="29">
        <v>60.621000000000002</v>
      </c>
      <c r="S50" s="29">
        <v>1.7049001092675047</v>
      </c>
      <c r="T50" s="29">
        <v>63.160551724137939</v>
      </c>
      <c r="U50" s="29">
        <v>91.582800000000006</v>
      </c>
      <c r="V50" s="29">
        <v>2.685875528751771</v>
      </c>
      <c r="W50" s="26" t="s">
        <v>3</v>
      </c>
      <c r="X50" s="27" t="s">
        <v>3</v>
      </c>
      <c r="Y50" s="28" t="s">
        <v>3</v>
      </c>
      <c r="Z50" s="21">
        <v>10</v>
      </c>
      <c r="AA50" s="29">
        <f>SUM(AA39,AA44,AA49)</f>
        <v>0</v>
      </c>
      <c r="AB50" s="29">
        <f>SUM(AB39,AB44,AB49)</f>
        <v>5.1319953900000002</v>
      </c>
      <c r="AC50" s="29">
        <f>SUM(AC39,AC44,AC49)</f>
        <v>6.7479229961999989</v>
      </c>
      <c r="AD50" s="29">
        <f>SUM(AD39,AD44,AD49)</f>
        <v>4.4778819999999993</v>
      </c>
      <c r="AE50" s="26" t="s">
        <v>3</v>
      </c>
      <c r="AF50" s="26" t="s">
        <v>3</v>
      </c>
      <c r="AG50" s="212"/>
      <c r="AH50" s="35"/>
    </row>
    <row r="51" spans="1:34" s="13" customFormat="1" x14ac:dyDescent="0.25">
      <c r="A51" s="50" t="s">
        <v>72</v>
      </c>
      <c r="B51" s="44"/>
      <c r="C51" s="56"/>
      <c r="D51" s="2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7"/>
      <c r="AG51" s="34"/>
      <c r="AH51" s="34"/>
    </row>
    <row r="52" spans="1:34" s="14" customFormat="1" x14ac:dyDescent="0.25">
      <c r="A52" s="21">
        <v>1</v>
      </c>
      <c r="B52" s="30" t="s">
        <v>55</v>
      </c>
      <c r="C52" s="21" t="s">
        <v>3</v>
      </c>
      <c r="D52" s="21" t="s">
        <v>3</v>
      </c>
      <c r="E52" s="21" t="s">
        <v>3</v>
      </c>
      <c r="F52" s="21" t="s">
        <v>3</v>
      </c>
      <c r="G52" s="21" t="s">
        <v>3</v>
      </c>
      <c r="H52" s="21" t="s">
        <v>3</v>
      </c>
      <c r="I52" s="21" t="s">
        <v>3</v>
      </c>
      <c r="J52" s="22" t="s">
        <v>3</v>
      </c>
      <c r="K52" s="22" t="s">
        <v>3</v>
      </c>
      <c r="L52" s="22" t="s">
        <v>3</v>
      </c>
      <c r="M52" s="22" t="s">
        <v>3</v>
      </c>
      <c r="N52" s="22" t="s">
        <v>3</v>
      </c>
      <c r="O52" s="22" t="s">
        <v>3</v>
      </c>
      <c r="P52" s="22" t="s">
        <v>3</v>
      </c>
      <c r="Q52" s="22" t="s">
        <v>3</v>
      </c>
      <c r="R52" s="22" t="s">
        <v>3</v>
      </c>
      <c r="S52" s="22" t="s">
        <v>3</v>
      </c>
      <c r="T52" s="22" t="s">
        <v>3</v>
      </c>
      <c r="U52" s="22" t="s">
        <v>3</v>
      </c>
      <c r="V52" s="22" t="s">
        <v>3</v>
      </c>
      <c r="W52" s="21" t="s">
        <v>3</v>
      </c>
      <c r="X52" s="23" t="s">
        <v>3</v>
      </c>
      <c r="Y52" s="24" t="s">
        <v>3</v>
      </c>
      <c r="Z52" s="21" t="s">
        <v>3</v>
      </c>
      <c r="AA52" s="22" t="s">
        <v>3</v>
      </c>
      <c r="AB52" s="207">
        <v>5.2021710800000003</v>
      </c>
      <c r="AC52" s="22" t="s">
        <v>3</v>
      </c>
      <c r="AD52" s="22" t="s">
        <v>3</v>
      </c>
      <c r="AE52" s="21" t="s">
        <v>3</v>
      </c>
      <c r="AF52" s="21" t="s">
        <v>3</v>
      </c>
      <c r="AG52" s="211" t="s">
        <v>139</v>
      </c>
      <c r="AH52" s="35"/>
    </row>
    <row r="53" spans="1:34" s="14" customFormat="1" x14ac:dyDescent="0.25">
      <c r="A53" s="21" t="s">
        <v>2</v>
      </c>
      <c r="B53" s="30" t="s">
        <v>73</v>
      </c>
      <c r="C53" s="21" t="s">
        <v>29</v>
      </c>
      <c r="D53" s="21">
        <f t="shared" si="1"/>
        <v>70</v>
      </c>
      <c r="E53" s="21" t="s">
        <v>3</v>
      </c>
      <c r="F53" s="21">
        <v>70</v>
      </c>
      <c r="G53" s="21" t="s">
        <v>3</v>
      </c>
      <c r="H53" s="21" t="s">
        <v>3</v>
      </c>
      <c r="I53" s="21" t="s">
        <v>45</v>
      </c>
      <c r="J53" s="22">
        <v>32.006896551724139</v>
      </c>
      <c r="K53" s="22" t="s">
        <v>3</v>
      </c>
      <c r="L53" s="22" t="s">
        <v>3</v>
      </c>
      <c r="M53" s="22" t="s">
        <v>3</v>
      </c>
      <c r="N53" s="22">
        <v>10.66896551724138</v>
      </c>
      <c r="O53" s="22">
        <v>15.47</v>
      </c>
      <c r="P53" s="22">
        <v>0.41478131357657888</v>
      </c>
      <c r="Q53" s="22">
        <v>10.66896551724138</v>
      </c>
      <c r="R53" s="22">
        <v>15.47</v>
      </c>
      <c r="S53" s="22">
        <v>0.43507703090295935</v>
      </c>
      <c r="T53" s="22">
        <v>10.66896551724138</v>
      </c>
      <c r="U53" s="22">
        <v>15.47</v>
      </c>
      <c r="V53" s="22">
        <v>0.453693209093737</v>
      </c>
      <c r="W53" s="21">
        <v>5</v>
      </c>
      <c r="X53" s="23">
        <v>0.22726675371558785</v>
      </c>
      <c r="Y53" s="24">
        <v>1.8515208303637938</v>
      </c>
      <c r="Z53" s="21">
        <v>10</v>
      </c>
      <c r="AA53" s="22" t="s">
        <v>3</v>
      </c>
      <c r="AB53" s="208"/>
      <c r="AC53" s="22" t="s">
        <v>3</v>
      </c>
      <c r="AD53" s="22" t="s">
        <v>3</v>
      </c>
      <c r="AE53" s="21" t="s">
        <v>3</v>
      </c>
      <c r="AF53" s="21" t="s">
        <v>30</v>
      </c>
      <c r="AG53" s="217"/>
      <c r="AH53" s="35"/>
    </row>
    <row r="54" spans="1:34" s="14" customFormat="1" x14ac:dyDescent="0.25">
      <c r="A54" s="21" t="s">
        <v>4</v>
      </c>
      <c r="B54" s="30" t="s">
        <v>74</v>
      </c>
      <c r="C54" s="21" t="s">
        <v>29</v>
      </c>
      <c r="D54" s="21">
        <f t="shared" si="1"/>
        <v>33</v>
      </c>
      <c r="E54" s="21" t="s">
        <v>3</v>
      </c>
      <c r="F54" s="21">
        <v>33</v>
      </c>
      <c r="G54" s="21" t="s">
        <v>3</v>
      </c>
      <c r="H54" s="21" t="s">
        <v>3</v>
      </c>
      <c r="I54" s="21" t="s">
        <v>45</v>
      </c>
      <c r="J54" s="22">
        <v>12.289655172413791</v>
      </c>
      <c r="K54" s="22" t="s">
        <v>3</v>
      </c>
      <c r="L54" s="22" t="s">
        <v>3</v>
      </c>
      <c r="M54" s="22" t="s">
        <v>3</v>
      </c>
      <c r="N54" s="22">
        <v>4.0965517241379308</v>
      </c>
      <c r="O54" s="22">
        <v>5.9399999999999995</v>
      </c>
      <c r="P54" s="22">
        <v>0.15926315466353447</v>
      </c>
      <c r="Q54" s="22">
        <v>4.0965517241379308</v>
      </c>
      <c r="R54" s="22">
        <v>5.9399999999999995</v>
      </c>
      <c r="S54" s="22">
        <v>0.16705608038549308</v>
      </c>
      <c r="T54" s="22">
        <v>4.0965517241379308</v>
      </c>
      <c r="U54" s="22">
        <v>5.9399999999999995</v>
      </c>
      <c r="V54" s="22">
        <v>0.17420411519177748</v>
      </c>
      <c r="W54" s="21">
        <v>4</v>
      </c>
      <c r="X54" s="23">
        <v>0.33283872802407316</v>
      </c>
      <c r="Y54" s="24">
        <v>0.95375213525280733</v>
      </c>
      <c r="Z54" s="21">
        <v>10</v>
      </c>
      <c r="AA54" s="22" t="s">
        <v>3</v>
      </c>
      <c r="AB54" s="208"/>
      <c r="AC54" s="22" t="s">
        <v>3</v>
      </c>
      <c r="AD54" s="22" t="s">
        <v>3</v>
      </c>
      <c r="AE54" s="21" t="s">
        <v>3</v>
      </c>
      <c r="AF54" s="21" t="s">
        <v>30</v>
      </c>
      <c r="AG54" s="217"/>
      <c r="AH54" s="35"/>
    </row>
    <row r="55" spans="1:34" s="14" customFormat="1" x14ac:dyDescent="0.25">
      <c r="A55" s="21" t="s">
        <v>5</v>
      </c>
      <c r="B55" s="30" t="s">
        <v>75</v>
      </c>
      <c r="C55" s="21" t="s">
        <v>29</v>
      </c>
      <c r="D55" s="21">
        <f t="shared" si="1"/>
        <v>20</v>
      </c>
      <c r="E55" s="21" t="s">
        <v>3</v>
      </c>
      <c r="F55" s="21">
        <v>20</v>
      </c>
      <c r="G55" s="21" t="s">
        <v>3</v>
      </c>
      <c r="H55" s="21" t="s">
        <v>3</v>
      </c>
      <c r="I55" s="21" t="s">
        <v>45</v>
      </c>
      <c r="J55" s="22">
        <v>5.9586206896551719</v>
      </c>
      <c r="K55" s="22" t="s">
        <v>3</v>
      </c>
      <c r="L55" s="22" t="s">
        <v>3</v>
      </c>
      <c r="M55" s="22" t="s">
        <v>3</v>
      </c>
      <c r="N55" s="22">
        <v>1.9862068965517241</v>
      </c>
      <c r="O55" s="22">
        <v>2.88</v>
      </c>
      <c r="P55" s="22">
        <v>7.7218499230804594E-2</v>
      </c>
      <c r="Q55" s="22">
        <v>1.9862068965517241</v>
      </c>
      <c r="R55" s="22">
        <v>2.88</v>
      </c>
      <c r="S55" s="22">
        <v>8.0996887459633016E-2</v>
      </c>
      <c r="T55" s="22">
        <v>1.9862068965517241</v>
      </c>
      <c r="U55" s="22">
        <v>2.88</v>
      </c>
      <c r="V55" s="22">
        <v>8.4462601305104218E-2</v>
      </c>
      <c r="W55" s="21">
        <v>5</v>
      </c>
      <c r="X55" s="23">
        <v>0.23791507368870635</v>
      </c>
      <c r="Y55" s="24">
        <v>0.36188164133469458</v>
      </c>
      <c r="Z55" s="21">
        <v>10</v>
      </c>
      <c r="AA55" s="22" t="s">
        <v>3</v>
      </c>
      <c r="AB55" s="208"/>
      <c r="AC55" s="22" t="s">
        <v>3</v>
      </c>
      <c r="AD55" s="22" t="s">
        <v>3</v>
      </c>
      <c r="AE55" s="21" t="s">
        <v>3</v>
      </c>
      <c r="AF55" s="21" t="s">
        <v>30</v>
      </c>
      <c r="AG55" s="217"/>
      <c r="AH55" s="35"/>
    </row>
    <row r="56" spans="1:34" s="14" customFormat="1" x14ac:dyDescent="0.25">
      <c r="A56" s="21" t="s">
        <v>58</v>
      </c>
      <c r="B56" s="30" t="s">
        <v>59</v>
      </c>
      <c r="C56" s="21" t="s">
        <v>29</v>
      </c>
      <c r="D56" s="26">
        <f t="shared" si="1"/>
        <v>123</v>
      </c>
      <c r="E56" s="26">
        <f>SUM(E53:E55)</f>
        <v>0</v>
      </c>
      <c r="F56" s="26">
        <f t="shared" ref="F56:H56" si="8">SUM(F53:F55)</f>
        <v>123</v>
      </c>
      <c r="G56" s="26">
        <f t="shared" si="8"/>
        <v>0</v>
      </c>
      <c r="H56" s="26">
        <f t="shared" si="8"/>
        <v>0</v>
      </c>
      <c r="I56" s="21" t="s">
        <v>45</v>
      </c>
      <c r="J56" s="22">
        <v>50.255172413793105</v>
      </c>
      <c r="K56" s="22" t="s">
        <v>3</v>
      </c>
      <c r="L56" s="22" t="s">
        <v>3</v>
      </c>
      <c r="M56" s="22" t="s">
        <v>3</v>
      </c>
      <c r="N56" s="22">
        <v>16.751724137931035</v>
      </c>
      <c r="O56" s="22">
        <v>24.29</v>
      </c>
      <c r="P56" s="22">
        <v>0.65126296747091783</v>
      </c>
      <c r="Q56" s="22">
        <v>16.751724137931035</v>
      </c>
      <c r="R56" s="22">
        <v>24.29</v>
      </c>
      <c r="S56" s="22">
        <v>0.68312999874808544</v>
      </c>
      <c r="T56" s="22">
        <v>16.751724137931035</v>
      </c>
      <c r="U56" s="22">
        <v>24.29</v>
      </c>
      <c r="V56" s="22">
        <v>0.71235992559061867</v>
      </c>
      <c r="W56" s="21" t="s">
        <v>3</v>
      </c>
      <c r="X56" s="23" t="s">
        <v>3</v>
      </c>
      <c r="Y56" s="24" t="s">
        <v>3</v>
      </c>
      <c r="Z56" s="21">
        <v>10</v>
      </c>
      <c r="AA56" s="29">
        <f>SUM(AA53:AA55)</f>
        <v>0</v>
      </c>
      <c r="AB56" s="208"/>
      <c r="AC56" s="29">
        <f>SUM(AC53:AC55)</f>
        <v>0</v>
      </c>
      <c r="AD56" s="29">
        <f>SUM(AD53:AD55)</f>
        <v>0</v>
      </c>
      <c r="AE56" s="21" t="s">
        <v>3</v>
      </c>
      <c r="AF56" s="21" t="s">
        <v>3</v>
      </c>
      <c r="AG56" s="217"/>
      <c r="AH56" s="35"/>
    </row>
    <row r="57" spans="1:34" s="14" customFormat="1" x14ac:dyDescent="0.25">
      <c r="A57" s="21">
        <v>2</v>
      </c>
      <c r="B57" s="30" t="s">
        <v>76</v>
      </c>
      <c r="C57" s="21" t="s">
        <v>3</v>
      </c>
      <c r="D57" s="21" t="s">
        <v>3</v>
      </c>
      <c r="E57" s="21" t="s">
        <v>3</v>
      </c>
      <c r="F57" s="21" t="s">
        <v>3</v>
      </c>
      <c r="G57" s="21" t="s">
        <v>3</v>
      </c>
      <c r="H57" s="21" t="s">
        <v>3</v>
      </c>
      <c r="I57" s="21" t="s">
        <v>3</v>
      </c>
      <c r="J57" s="22" t="s">
        <v>3</v>
      </c>
      <c r="K57" s="22" t="s">
        <v>3</v>
      </c>
      <c r="L57" s="22" t="s">
        <v>3</v>
      </c>
      <c r="M57" s="22" t="s">
        <v>3</v>
      </c>
      <c r="N57" s="22" t="s">
        <v>3</v>
      </c>
      <c r="O57" s="22" t="s">
        <v>3</v>
      </c>
      <c r="P57" s="22" t="s">
        <v>3</v>
      </c>
      <c r="Q57" s="22" t="s">
        <v>3</v>
      </c>
      <c r="R57" s="22" t="s">
        <v>3</v>
      </c>
      <c r="S57" s="22" t="s">
        <v>3</v>
      </c>
      <c r="T57" s="22" t="s">
        <v>3</v>
      </c>
      <c r="U57" s="22" t="s">
        <v>3</v>
      </c>
      <c r="V57" s="22" t="s">
        <v>3</v>
      </c>
      <c r="W57" s="21" t="s">
        <v>3</v>
      </c>
      <c r="X57" s="23" t="s">
        <v>3</v>
      </c>
      <c r="Y57" s="24" t="s">
        <v>3</v>
      </c>
      <c r="Z57" s="21" t="s">
        <v>3</v>
      </c>
      <c r="AA57" s="22" t="s">
        <v>3</v>
      </c>
      <c r="AB57" s="208"/>
      <c r="AC57" s="22" t="s">
        <v>3</v>
      </c>
      <c r="AD57" s="22" t="s">
        <v>3</v>
      </c>
      <c r="AE57" s="21" t="s">
        <v>3</v>
      </c>
      <c r="AF57" s="21" t="s">
        <v>3</v>
      </c>
      <c r="AG57" s="217"/>
      <c r="AH57" s="35"/>
    </row>
    <row r="58" spans="1:34" s="14" customFormat="1" x14ac:dyDescent="0.25">
      <c r="A58" s="21" t="s">
        <v>6</v>
      </c>
      <c r="B58" s="30" t="s">
        <v>77</v>
      </c>
      <c r="C58" s="21" t="s">
        <v>29</v>
      </c>
      <c r="D58" s="21">
        <f t="shared" si="1"/>
        <v>7</v>
      </c>
      <c r="E58" s="21" t="s">
        <v>3</v>
      </c>
      <c r="F58" s="21" t="s">
        <v>3</v>
      </c>
      <c r="G58" s="21">
        <v>7</v>
      </c>
      <c r="H58" s="21" t="s">
        <v>3</v>
      </c>
      <c r="I58" s="21" t="s">
        <v>45</v>
      </c>
      <c r="J58" s="22">
        <v>0.96744827586206905</v>
      </c>
      <c r="K58" s="22" t="s">
        <v>3</v>
      </c>
      <c r="L58" s="22" t="s">
        <v>3</v>
      </c>
      <c r="M58" s="22" t="s">
        <v>3</v>
      </c>
      <c r="N58" s="22" t="s">
        <v>3</v>
      </c>
      <c r="O58" s="22" t="s">
        <v>3</v>
      </c>
      <c r="P58" s="22" t="s">
        <v>3</v>
      </c>
      <c r="Q58" s="22">
        <v>0.48372413793103453</v>
      </c>
      <c r="R58" s="22">
        <v>0.70140000000000002</v>
      </c>
      <c r="S58" s="22">
        <v>1.9726116966731461E-2</v>
      </c>
      <c r="T58" s="22">
        <v>0.48372413793103453</v>
      </c>
      <c r="U58" s="22">
        <v>0.70140000000000002</v>
      </c>
      <c r="V58" s="22">
        <v>2.0570162692847262E-2</v>
      </c>
      <c r="W58" s="21">
        <v>7</v>
      </c>
      <c r="X58" s="23">
        <v>0.16796056793474654</v>
      </c>
      <c r="Y58" s="24">
        <v>3.0110957966585323E-2</v>
      </c>
      <c r="Z58" s="21">
        <v>10</v>
      </c>
      <c r="AA58" s="22" t="s">
        <v>3</v>
      </c>
      <c r="AB58" s="208"/>
      <c r="AC58" s="22" t="s">
        <v>3</v>
      </c>
      <c r="AD58" s="22" t="s">
        <v>3</v>
      </c>
      <c r="AE58" s="21" t="s">
        <v>3</v>
      </c>
      <c r="AF58" s="21" t="s">
        <v>30</v>
      </c>
      <c r="AG58" s="217"/>
      <c r="AH58" s="35"/>
    </row>
    <row r="59" spans="1:34" s="14" customFormat="1" x14ac:dyDescent="0.25">
      <c r="A59" s="21" t="s">
        <v>7</v>
      </c>
      <c r="B59" s="30" t="s">
        <v>78</v>
      </c>
      <c r="C59" s="21" t="s">
        <v>29</v>
      </c>
      <c r="D59" s="21">
        <f t="shared" si="1"/>
        <v>7</v>
      </c>
      <c r="E59" s="21" t="s">
        <v>3</v>
      </c>
      <c r="F59" s="21" t="s">
        <v>3</v>
      </c>
      <c r="G59" s="21">
        <v>7</v>
      </c>
      <c r="H59" s="21" t="s">
        <v>3</v>
      </c>
      <c r="I59" s="21" t="s">
        <v>45</v>
      </c>
      <c r="J59" s="22">
        <v>0.96744827586206905</v>
      </c>
      <c r="K59" s="22" t="s">
        <v>3</v>
      </c>
      <c r="L59" s="22" t="s">
        <v>3</v>
      </c>
      <c r="M59" s="22" t="s">
        <v>3</v>
      </c>
      <c r="N59" s="22" t="s">
        <v>3</v>
      </c>
      <c r="O59" s="22" t="s">
        <v>3</v>
      </c>
      <c r="P59" s="22" t="s">
        <v>3</v>
      </c>
      <c r="Q59" s="22">
        <v>0.48372413793103453</v>
      </c>
      <c r="R59" s="22">
        <v>0.70140000000000002</v>
      </c>
      <c r="S59" s="22">
        <v>1.9726116966731461E-2</v>
      </c>
      <c r="T59" s="22">
        <v>0.48372413793103453</v>
      </c>
      <c r="U59" s="22">
        <v>0.70140000000000002</v>
      </c>
      <c r="V59" s="22">
        <v>2.0570162692847262E-2</v>
      </c>
      <c r="W59" s="21">
        <v>7</v>
      </c>
      <c r="X59" s="23">
        <v>0.16796056793474654</v>
      </c>
      <c r="Y59" s="24">
        <v>3.0110957966585323E-2</v>
      </c>
      <c r="Z59" s="21">
        <v>10</v>
      </c>
      <c r="AA59" s="22" t="s">
        <v>3</v>
      </c>
      <c r="AB59" s="208"/>
      <c r="AC59" s="22" t="s">
        <v>3</v>
      </c>
      <c r="AD59" s="22" t="s">
        <v>3</v>
      </c>
      <c r="AE59" s="21" t="s">
        <v>3</v>
      </c>
      <c r="AF59" s="21" t="s">
        <v>30</v>
      </c>
      <c r="AG59" s="217"/>
      <c r="AH59" s="35"/>
    </row>
    <row r="60" spans="1:34" s="14" customFormat="1" x14ac:dyDescent="0.25">
      <c r="A60" s="21" t="s">
        <v>63</v>
      </c>
      <c r="B60" s="30" t="s">
        <v>79</v>
      </c>
      <c r="C60" s="21" t="s">
        <v>29</v>
      </c>
      <c r="D60" s="21">
        <f t="shared" si="1"/>
        <v>20</v>
      </c>
      <c r="E60" s="21" t="s">
        <v>3</v>
      </c>
      <c r="F60" s="21">
        <v>20</v>
      </c>
      <c r="G60" s="21" t="s">
        <v>3</v>
      </c>
      <c r="H60" s="21" t="s">
        <v>3</v>
      </c>
      <c r="I60" s="21" t="s">
        <v>45</v>
      </c>
      <c r="J60" s="22">
        <v>7.0758620689655185</v>
      </c>
      <c r="K60" s="22" t="s">
        <v>3</v>
      </c>
      <c r="L60" s="22" t="s">
        <v>3</v>
      </c>
      <c r="M60" s="22" t="s">
        <v>3</v>
      </c>
      <c r="N60" s="22">
        <v>2.3586206896551727</v>
      </c>
      <c r="O60" s="22">
        <v>3.4200000000000004</v>
      </c>
      <c r="P60" s="22">
        <v>9.1696967836580462E-2</v>
      </c>
      <c r="Q60" s="22">
        <v>2.3586206896551727</v>
      </c>
      <c r="R60" s="22">
        <v>3.4200000000000004</v>
      </c>
      <c r="S60" s="22">
        <v>9.6183803858314224E-2</v>
      </c>
      <c r="T60" s="22">
        <v>2.3586206896551727</v>
      </c>
      <c r="U60" s="22">
        <v>3.4200000000000004</v>
      </c>
      <c r="V60" s="22">
        <v>0.10029933904981128</v>
      </c>
      <c r="W60" s="21">
        <v>4</v>
      </c>
      <c r="X60" s="23">
        <v>0.28605137468227038</v>
      </c>
      <c r="Y60" s="24">
        <v>0.50122819908494987</v>
      </c>
      <c r="Z60" s="21">
        <v>10</v>
      </c>
      <c r="AA60" s="22" t="s">
        <v>3</v>
      </c>
      <c r="AB60" s="208"/>
      <c r="AC60" s="22" t="s">
        <v>3</v>
      </c>
      <c r="AD60" s="22" t="s">
        <v>3</v>
      </c>
      <c r="AE60" s="21" t="s">
        <v>3</v>
      </c>
      <c r="AF60" s="21" t="s">
        <v>30</v>
      </c>
      <c r="AG60" s="217"/>
      <c r="AH60" s="35"/>
    </row>
    <row r="61" spans="1:34" s="14" customFormat="1" x14ac:dyDescent="0.25">
      <c r="A61" s="21" t="s">
        <v>58</v>
      </c>
      <c r="B61" s="30" t="s">
        <v>80</v>
      </c>
      <c r="C61" s="21" t="s">
        <v>29</v>
      </c>
      <c r="D61" s="26">
        <f t="shared" si="1"/>
        <v>34</v>
      </c>
      <c r="E61" s="26">
        <f>SUM(E58:E60)</f>
        <v>0</v>
      </c>
      <c r="F61" s="26">
        <f t="shared" ref="F61:H61" si="9">SUM(F58:F60)</f>
        <v>20</v>
      </c>
      <c r="G61" s="26">
        <f t="shared" si="9"/>
        <v>14</v>
      </c>
      <c r="H61" s="26">
        <f t="shared" si="9"/>
        <v>0</v>
      </c>
      <c r="I61" s="21" t="s">
        <v>45</v>
      </c>
      <c r="J61" s="22">
        <v>9.0107586206896571</v>
      </c>
      <c r="K61" s="22" t="s">
        <v>3</v>
      </c>
      <c r="L61" s="22" t="s">
        <v>3</v>
      </c>
      <c r="M61" s="22" t="s">
        <v>3</v>
      </c>
      <c r="N61" s="22">
        <v>2.3586206896551727</v>
      </c>
      <c r="O61" s="22">
        <v>3.4200000000000004</v>
      </c>
      <c r="P61" s="22">
        <v>9.1696967836580462E-2</v>
      </c>
      <c r="Q61" s="22">
        <v>3.326068965517242</v>
      </c>
      <c r="R61" s="22">
        <v>4.8228000000000009</v>
      </c>
      <c r="S61" s="22">
        <v>0.13563603779177713</v>
      </c>
      <c r="T61" s="22">
        <v>3.326068965517242</v>
      </c>
      <c r="U61" s="22">
        <v>4.8228000000000009</v>
      </c>
      <c r="V61" s="22">
        <v>0.14143966443550582</v>
      </c>
      <c r="W61" s="21" t="s">
        <v>3</v>
      </c>
      <c r="X61" s="23" t="s">
        <v>3</v>
      </c>
      <c r="Y61" s="24" t="s">
        <v>3</v>
      </c>
      <c r="Z61" s="21">
        <v>10</v>
      </c>
      <c r="AA61" s="29">
        <f>SUM(AA58:AA60)</f>
        <v>0</v>
      </c>
      <c r="AB61" s="208"/>
      <c r="AC61" s="29">
        <f>SUM(AC58:AC60)</f>
        <v>0</v>
      </c>
      <c r="AD61" s="29">
        <f>SUM(AD58:AD60)</f>
        <v>0</v>
      </c>
      <c r="AE61" s="21" t="s">
        <v>3</v>
      </c>
      <c r="AF61" s="21" t="s">
        <v>3</v>
      </c>
      <c r="AG61" s="217"/>
      <c r="AH61" s="35"/>
    </row>
    <row r="62" spans="1:34" s="14" customFormat="1" x14ac:dyDescent="0.25">
      <c r="A62" s="21">
        <v>3</v>
      </c>
      <c r="B62" s="30" t="s">
        <v>81</v>
      </c>
      <c r="C62" s="21" t="s">
        <v>3</v>
      </c>
      <c r="D62" s="21" t="s">
        <v>3</v>
      </c>
      <c r="E62" s="21" t="s">
        <v>3</v>
      </c>
      <c r="F62" s="21" t="s">
        <v>3</v>
      </c>
      <c r="G62" s="21" t="s">
        <v>3</v>
      </c>
      <c r="H62" s="21" t="s">
        <v>3</v>
      </c>
      <c r="I62" s="21" t="s">
        <v>3</v>
      </c>
      <c r="J62" s="22" t="s">
        <v>3</v>
      </c>
      <c r="K62" s="22" t="s">
        <v>3</v>
      </c>
      <c r="L62" s="22" t="s">
        <v>3</v>
      </c>
      <c r="M62" s="22" t="s">
        <v>3</v>
      </c>
      <c r="N62" s="22" t="s">
        <v>3</v>
      </c>
      <c r="O62" s="22" t="s">
        <v>3</v>
      </c>
      <c r="P62" s="22" t="s">
        <v>3</v>
      </c>
      <c r="Q62" s="22" t="s">
        <v>3</v>
      </c>
      <c r="R62" s="22" t="s">
        <v>3</v>
      </c>
      <c r="S62" s="22" t="s">
        <v>3</v>
      </c>
      <c r="T62" s="22" t="s">
        <v>3</v>
      </c>
      <c r="U62" s="22" t="s">
        <v>3</v>
      </c>
      <c r="V62" s="22" t="s">
        <v>3</v>
      </c>
      <c r="W62" s="21" t="s">
        <v>3</v>
      </c>
      <c r="X62" s="23" t="s">
        <v>3</v>
      </c>
      <c r="Y62" s="24" t="s">
        <v>3</v>
      </c>
      <c r="Z62" s="21" t="s">
        <v>3</v>
      </c>
      <c r="AA62" s="22" t="s">
        <v>3</v>
      </c>
      <c r="AB62" s="208"/>
      <c r="AC62" s="22" t="s">
        <v>3</v>
      </c>
      <c r="AD62" s="22" t="s">
        <v>3</v>
      </c>
      <c r="AE62" s="21" t="s">
        <v>3</v>
      </c>
      <c r="AF62" s="21" t="s">
        <v>3</v>
      </c>
      <c r="AG62" s="217"/>
      <c r="AH62" s="35"/>
    </row>
    <row r="63" spans="1:34" s="14" customFormat="1" x14ac:dyDescent="0.25">
      <c r="A63" s="21" t="s">
        <v>67</v>
      </c>
      <c r="B63" s="30" t="s">
        <v>82</v>
      </c>
      <c r="C63" s="21" t="s">
        <v>29</v>
      </c>
      <c r="D63" s="21">
        <f t="shared" si="1"/>
        <v>33</v>
      </c>
      <c r="E63" s="21" t="s">
        <v>3</v>
      </c>
      <c r="F63" s="21">
        <v>33</v>
      </c>
      <c r="G63" s="21" t="s">
        <v>3</v>
      </c>
      <c r="H63" s="21" t="s">
        <v>3</v>
      </c>
      <c r="I63" s="21" t="s">
        <v>45</v>
      </c>
      <c r="J63" s="22">
        <v>9.1489655172413809</v>
      </c>
      <c r="K63" s="22" t="s">
        <v>3</v>
      </c>
      <c r="L63" s="22" t="s">
        <v>3</v>
      </c>
      <c r="M63" s="22" t="s">
        <v>3</v>
      </c>
      <c r="N63" s="22">
        <v>3.0496551724137935</v>
      </c>
      <c r="O63" s="22">
        <v>4.4220000000000006</v>
      </c>
      <c r="P63" s="22">
        <v>0.11856257069396456</v>
      </c>
      <c r="Q63" s="22">
        <v>3.0496551724137935</v>
      </c>
      <c r="R63" s="22">
        <v>4.4220000000000006</v>
      </c>
      <c r="S63" s="22">
        <v>0.12436397095364488</v>
      </c>
      <c r="T63" s="22">
        <v>3.0496551724137935</v>
      </c>
      <c r="U63" s="22">
        <v>4.4220000000000006</v>
      </c>
      <c r="V63" s="22">
        <v>0.1296852857538788</v>
      </c>
      <c r="W63" s="21">
        <v>5</v>
      </c>
      <c r="X63" s="23">
        <v>0.24066472058349456</v>
      </c>
      <c r="Y63" s="24">
        <v>0.56203347846597906</v>
      </c>
      <c r="Z63" s="21">
        <v>10</v>
      </c>
      <c r="AA63" s="22" t="s">
        <v>3</v>
      </c>
      <c r="AB63" s="208"/>
      <c r="AC63" s="22" t="s">
        <v>3</v>
      </c>
      <c r="AD63" s="22" t="s">
        <v>3</v>
      </c>
      <c r="AE63" s="21" t="s">
        <v>3</v>
      </c>
      <c r="AF63" s="21" t="s">
        <v>30</v>
      </c>
      <c r="AG63" s="217"/>
      <c r="AH63" s="35"/>
    </row>
    <row r="64" spans="1:34" s="14" customFormat="1" x14ac:dyDescent="0.25">
      <c r="A64" s="21" t="s">
        <v>58</v>
      </c>
      <c r="B64" s="30" t="s">
        <v>83</v>
      </c>
      <c r="C64" s="21" t="s">
        <v>29</v>
      </c>
      <c r="D64" s="26">
        <f t="shared" si="1"/>
        <v>33</v>
      </c>
      <c r="E64" s="26">
        <f>SUM(E63)</f>
        <v>0</v>
      </c>
      <c r="F64" s="26">
        <f t="shared" ref="F64:H64" si="10">SUM(F63)</f>
        <v>33</v>
      </c>
      <c r="G64" s="26">
        <f t="shared" si="10"/>
        <v>0</v>
      </c>
      <c r="H64" s="26">
        <f t="shared" si="10"/>
        <v>0</v>
      </c>
      <c r="I64" s="21" t="s">
        <v>45</v>
      </c>
      <c r="J64" s="22">
        <v>9.1489655172413809</v>
      </c>
      <c r="K64" s="22" t="s">
        <v>3</v>
      </c>
      <c r="L64" s="22" t="s">
        <v>3</v>
      </c>
      <c r="M64" s="22" t="s">
        <v>3</v>
      </c>
      <c r="N64" s="22">
        <v>3.0496551724137935</v>
      </c>
      <c r="O64" s="22">
        <v>4.4220000000000006</v>
      </c>
      <c r="P64" s="22">
        <v>0.11856257069396456</v>
      </c>
      <c r="Q64" s="22">
        <v>3.0496551724137935</v>
      </c>
      <c r="R64" s="22">
        <v>4.4220000000000006</v>
      </c>
      <c r="S64" s="22">
        <v>0.12436397095364488</v>
      </c>
      <c r="T64" s="22">
        <v>3.0496551724137935</v>
      </c>
      <c r="U64" s="22">
        <v>4.4220000000000006</v>
      </c>
      <c r="V64" s="22">
        <v>0.1296852857538788</v>
      </c>
      <c r="W64" s="21" t="s">
        <v>3</v>
      </c>
      <c r="X64" s="23" t="s">
        <v>3</v>
      </c>
      <c r="Y64" s="24" t="s">
        <v>3</v>
      </c>
      <c r="Z64" s="21">
        <v>10</v>
      </c>
      <c r="AA64" s="29">
        <f>SUM(AA63)</f>
        <v>0</v>
      </c>
      <c r="AB64" s="208"/>
      <c r="AC64" s="29">
        <f>SUM(AC63)</f>
        <v>0</v>
      </c>
      <c r="AD64" s="29">
        <f>SUM(AD63)</f>
        <v>0</v>
      </c>
      <c r="AE64" s="21" t="s">
        <v>3</v>
      </c>
      <c r="AF64" s="21" t="s">
        <v>3</v>
      </c>
      <c r="AG64" s="217"/>
      <c r="AH64" s="35"/>
    </row>
    <row r="65" spans="1:34" s="14" customFormat="1" x14ac:dyDescent="0.25">
      <c r="A65" s="21">
        <v>4</v>
      </c>
      <c r="B65" s="30" t="s">
        <v>66</v>
      </c>
      <c r="C65" s="21" t="s">
        <v>3</v>
      </c>
      <c r="D65" s="21" t="s">
        <v>3</v>
      </c>
      <c r="E65" s="21" t="s">
        <v>3</v>
      </c>
      <c r="F65" s="21" t="s">
        <v>3</v>
      </c>
      <c r="G65" s="21" t="s">
        <v>3</v>
      </c>
      <c r="H65" s="21" t="s">
        <v>3</v>
      </c>
      <c r="I65" s="21" t="s">
        <v>3</v>
      </c>
      <c r="J65" s="22" t="s">
        <v>3</v>
      </c>
      <c r="K65" s="22" t="s">
        <v>3</v>
      </c>
      <c r="L65" s="22" t="s">
        <v>3</v>
      </c>
      <c r="M65" s="22" t="s">
        <v>3</v>
      </c>
      <c r="N65" s="22" t="s">
        <v>3</v>
      </c>
      <c r="O65" s="22" t="s">
        <v>3</v>
      </c>
      <c r="P65" s="22" t="s">
        <v>3</v>
      </c>
      <c r="Q65" s="22" t="s">
        <v>3</v>
      </c>
      <c r="R65" s="22" t="s">
        <v>3</v>
      </c>
      <c r="S65" s="22" t="s">
        <v>3</v>
      </c>
      <c r="T65" s="22" t="s">
        <v>3</v>
      </c>
      <c r="U65" s="22" t="s">
        <v>3</v>
      </c>
      <c r="V65" s="22" t="s">
        <v>3</v>
      </c>
      <c r="W65" s="21" t="s">
        <v>3</v>
      </c>
      <c r="X65" s="23" t="s">
        <v>3</v>
      </c>
      <c r="Y65" s="24" t="s">
        <v>3</v>
      </c>
      <c r="Z65" s="21" t="s">
        <v>3</v>
      </c>
      <c r="AA65" s="22" t="s">
        <v>3</v>
      </c>
      <c r="AB65" s="208"/>
      <c r="AC65" s="22" t="s">
        <v>3</v>
      </c>
      <c r="AD65" s="22" t="s">
        <v>3</v>
      </c>
      <c r="AE65" s="21" t="s">
        <v>3</v>
      </c>
      <c r="AF65" s="21" t="s">
        <v>30</v>
      </c>
      <c r="AG65" s="217"/>
      <c r="AH65" s="35"/>
    </row>
    <row r="66" spans="1:34" s="14" customFormat="1" x14ac:dyDescent="0.25">
      <c r="A66" s="21" t="s">
        <v>84</v>
      </c>
      <c r="B66" s="30" t="s">
        <v>85</v>
      </c>
      <c r="C66" s="21" t="s">
        <v>29</v>
      </c>
      <c r="D66" s="21">
        <f t="shared" si="1"/>
        <v>105</v>
      </c>
      <c r="E66" s="21" t="s">
        <v>3</v>
      </c>
      <c r="F66" s="21" t="s">
        <v>3</v>
      </c>
      <c r="G66" s="21">
        <v>105</v>
      </c>
      <c r="H66" s="21" t="s">
        <v>3</v>
      </c>
      <c r="I66" s="21" t="s">
        <v>45</v>
      </c>
      <c r="J66" s="22">
        <v>2.896551724137931</v>
      </c>
      <c r="K66" s="22" t="s">
        <v>3</v>
      </c>
      <c r="L66" s="22" t="s">
        <v>3</v>
      </c>
      <c r="M66" s="22" t="s">
        <v>3</v>
      </c>
      <c r="N66" s="22" t="s">
        <v>3</v>
      </c>
      <c r="O66" s="22" t="s">
        <v>3</v>
      </c>
      <c r="P66" s="22" t="s">
        <v>3</v>
      </c>
      <c r="Q66" s="22">
        <v>1.4482758620689655</v>
      </c>
      <c r="R66" s="22">
        <v>2.1</v>
      </c>
      <c r="S66" s="22">
        <v>5.9060230439315749E-2</v>
      </c>
      <c r="T66" s="22">
        <v>1.4482758620689655</v>
      </c>
      <c r="U66" s="22">
        <v>2.1</v>
      </c>
      <c r="V66" s="22">
        <v>6.1587313451638502E-2</v>
      </c>
      <c r="W66" s="21">
        <v>9</v>
      </c>
      <c r="X66" s="23">
        <v>0.13708250404792049</v>
      </c>
      <c r="Y66" s="24">
        <v>-3.140844411421248E-3</v>
      </c>
      <c r="Z66" s="21">
        <v>10</v>
      </c>
      <c r="AA66" s="22" t="s">
        <v>3</v>
      </c>
      <c r="AB66" s="208"/>
      <c r="AC66" s="22">
        <v>0.5</v>
      </c>
      <c r="AD66" s="22" t="s">
        <v>3</v>
      </c>
      <c r="AE66" s="21" t="s">
        <v>3</v>
      </c>
      <c r="AF66" s="21" t="s">
        <v>30</v>
      </c>
      <c r="AG66" s="217"/>
      <c r="AH66" s="35"/>
    </row>
    <row r="67" spans="1:34" s="14" customFormat="1" x14ac:dyDescent="0.25">
      <c r="A67" s="21" t="s">
        <v>86</v>
      </c>
      <c r="B67" s="30" t="s">
        <v>87</v>
      </c>
      <c r="C67" s="21" t="s">
        <v>29</v>
      </c>
      <c r="D67" s="21">
        <f t="shared" si="1"/>
        <v>143</v>
      </c>
      <c r="E67" s="21" t="s">
        <v>3</v>
      </c>
      <c r="F67" s="21" t="s">
        <v>3</v>
      </c>
      <c r="G67" s="21">
        <v>143</v>
      </c>
      <c r="H67" s="21" t="s">
        <v>3</v>
      </c>
      <c r="I67" s="21" t="s">
        <v>45</v>
      </c>
      <c r="J67" s="22">
        <v>3.9448275862068964</v>
      </c>
      <c r="K67" s="22" t="s">
        <v>3</v>
      </c>
      <c r="L67" s="22" t="s">
        <v>3</v>
      </c>
      <c r="M67" s="22" t="s">
        <v>3</v>
      </c>
      <c r="N67" s="22" t="s">
        <v>3</v>
      </c>
      <c r="O67" s="22" t="s">
        <v>3</v>
      </c>
      <c r="P67" s="22" t="s">
        <v>3</v>
      </c>
      <c r="Q67" s="22">
        <v>1.9724137931034482</v>
      </c>
      <c r="R67" s="22">
        <v>2.86</v>
      </c>
      <c r="S67" s="22">
        <v>8.0434409074496685E-2</v>
      </c>
      <c r="T67" s="22">
        <v>1.9724137931034482</v>
      </c>
      <c r="U67" s="22">
        <v>2.86</v>
      </c>
      <c r="V67" s="22">
        <v>8.3876055462707669E-2</v>
      </c>
      <c r="W67" s="21">
        <v>8</v>
      </c>
      <c r="X67" s="23">
        <v>0.15525720830228504</v>
      </c>
      <c r="Y67" s="24">
        <v>7.6674849992064489E-2</v>
      </c>
      <c r="Z67" s="21">
        <v>10</v>
      </c>
      <c r="AA67" s="22" t="s">
        <v>3</v>
      </c>
      <c r="AB67" s="208"/>
      <c r="AC67" s="22">
        <v>0.6</v>
      </c>
      <c r="AD67" s="22" t="s">
        <v>3</v>
      </c>
      <c r="AE67" s="21" t="s">
        <v>3</v>
      </c>
      <c r="AF67" s="21" t="s">
        <v>30</v>
      </c>
      <c r="AG67" s="217"/>
      <c r="AH67" s="35"/>
    </row>
    <row r="68" spans="1:34" s="14" customFormat="1" x14ac:dyDescent="0.25">
      <c r="A68" s="21" t="s">
        <v>88</v>
      </c>
      <c r="B68" s="30" t="s">
        <v>89</v>
      </c>
      <c r="C68" s="21" t="s">
        <v>29</v>
      </c>
      <c r="D68" s="21">
        <f t="shared" si="1"/>
        <v>10</v>
      </c>
      <c r="E68" s="21" t="s">
        <v>3</v>
      </c>
      <c r="F68" s="21" t="s">
        <v>3</v>
      </c>
      <c r="G68" s="21">
        <v>10</v>
      </c>
      <c r="H68" s="21" t="s">
        <v>3</v>
      </c>
      <c r="I68" s="21" t="s">
        <v>45</v>
      </c>
      <c r="J68" s="22">
        <v>0.41379310344827586</v>
      </c>
      <c r="K68" s="22" t="s">
        <v>3</v>
      </c>
      <c r="L68" s="22" t="s">
        <v>3</v>
      </c>
      <c r="M68" s="22" t="s">
        <v>3</v>
      </c>
      <c r="N68" s="22" t="s">
        <v>3</v>
      </c>
      <c r="O68" s="22" t="s">
        <v>3</v>
      </c>
      <c r="P68" s="22" t="s">
        <v>3</v>
      </c>
      <c r="Q68" s="22">
        <v>0.20689655172413793</v>
      </c>
      <c r="R68" s="22">
        <v>0.3</v>
      </c>
      <c r="S68" s="22">
        <v>8.4371757770451052E-3</v>
      </c>
      <c r="T68" s="22">
        <v>0.20689655172413793</v>
      </c>
      <c r="U68" s="22">
        <v>0.3</v>
      </c>
      <c r="V68" s="22">
        <v>8.7981876359483572E-3</v>
      </c>
      <c r="W68" s="21">
        <v>9</v>
      </c>
      <c r="X68" s="23">
        <v>0.13600742490044243</v>
      </c>
      <c r="Y68" s="24">
        <v>-1.0201206302030315E-3</v>
      </c>
      <c r="Z68" s="21">
        <v>10</v>
      </c>
      <c r="AA68" s="60" t="s">
        <v>3</v>
      </c>
      <c r="AB68" s="208"/>
      <c r="AC68" s="60">
        <v>7.1999999999999995E-2</v>
      </c>
      <c r="AD68" s="60" t="s">
        <v>3</v>
      </c>
      <c r="AE68" s="61" t="s">
        <v>3</v>
      </c>
      <c r="AF68" s="21" t="s">
        <v>30</v>
      </c>
      <c r="AG68" s="217"/>
      <c r="AH68" s="35"/>
    </row>
    <row r="69" spans="1:34" s="14" customFormat="1" x14ac:dyDescent="0.25">
      <c r="A69" s="21" t="s">
        <v>58</v>
      </c>
      <c r="B69" s="30" t="s">
        <v>70</v>
      </c>
      <c r="C69" s="21" t="s">
        <v>29</v>
      </c>
      <c r="D69" s="26">
        <f t="shared" si="1"/>
        <v>258</v>
      </c>
      <c r="E69" s="26">
        <f>SUM(E66:E68)</f>
        <v>0</v>
      </c>
      <c r="F69" s="26">
        <f t="shared" ref="F69:H69" si="11">SUM(F66:F68)</f>
        <v>0</v>
      </c>
      <c r="G69" s="26">
        <f t="shared" si="11"/>
        <v>258</v>
      </c>
      <c r="H69" s="26">
        <f t="shared" si="11"/>
        <v>0</v>
      </c>
      <c r="I69" s="21" t="s">
        <v>45</v>
      </c>
      <c r="J69" s="22">
        <v>7.2551724137931037</v>
      </c>
      <c r="K69" s="22" t="s">
        <v>3</v>
      </c>
      <c r="L69" s="22" t="s">
        <v>3</v>
      </c>
      <c r="M69" s="22" t="s">
        <v>3</v>
      </c>
      <c r="N69" s="22" t="s">
        <v>3</v>
      </c>
      <c r="O69" s="22" t="s">
        <v>3</v>
      </c>
      <c r="P69" s="22" t="s">
        <v>3</v>
      </c>
      <c r="Q69" s="22">
        <v>3.6275862068965519</v>
      </c>
      <c r="R69" s="22">
        <v>5.26</v>
      </c>
      <c r="S69" s="22">
        <v>0.14793181529085755</v>
      </c>
      <c r="T69" s="22">
        <v>3.6275862068965519</v>
      </c>
      <c r="U69" s="22">
        <v>5.26</v>
      </c>
      <c r="V69" s="22">
        <v>0.15426155655029453</v>
      </c>
      <c r="W69" s="21" t="s">
        <v>3</v>
      </c>
      <c r="X69" s="23" t="s">
        <v>3</v>
      </c>
      <c r="Y69" s="24" t="s">
        <v>3</v>
      </c>
      <c r="Z69" s="21">
        <v>10</v>
      </c>
      <c r="AA69" s="29">
        <f>SUM(AA66:AA68)</f>
        <v>0</v>
      </c>
      <c r="AB69" s="29">
        <f>0</f>
        <v>0</v>
      </c>
      <c r="AC69" s="29">
        <f>SUM(AC66:AC68)</f>
        <v>1.1720000000000002</v>
      </c>
      <c r="AD69" s="29">
        <f>SUM(AD66:AD68)</f>
        <v>0</v>
      </c>
      <c r="AE69" s="21"/>
      <c r="AF69" s="21" t="s">
        <v>3</v>
      </c>
      <c r="AG69" s="217"/>
      <c r="AH69" s="35"/>
    </row>
    <row r="70" spans="1:34" s="13" customFormat="1" x14ac:dyDescent="0.25">
      <c r="A70" s="26" t="s">
        <v>58</v>
      </c>
      <c r="B70" s="31" t="s">
        <v>90</v>
      </c>
      <c r="C70" s="21" t="s">
        <v>29</v>
      </c>
      <c r="D70" s="26">
        <f t="shared" si="1"/>
        <v>448</v>
      </c>
      <c r="E70" s="26">
        <f>SUM(E56,E61,E64,E69)</f>
        <v>0</v>
      </c>
      <c r="F70" s="26">
        <f t="shared" ref="F70:H70" si="12">SUM(F56,F61,F64,F69)</f>
        <v>176</v>
      </c>
      <c r="G70" s="26">
        <f t="shared" si="12"/>
        <v>272</v>
      </c>
      <c r="H70" s="26">
        <f t="shared" si="12"/>
        <v>0</v>
      </c>
      <c r="I70" s="26" t="s">
        <v>45</v>
      </c>
      <c r="J70" s="29">
        <v>75.67006896551726</v>
      </c>
      <c r="K70" s="29" t="s">
        <v>3</v>
      </c>
      <c r="L70" s="29" t="s">
        <v>3</v>
      </c>
      <c r="M70" s="29" t="s">
        <v>3</v>
      </c>
      <c r="N70" s="29">
        <v>22.160000000000004</v>
      </c>
      <c r="O70" s="29">
        <v>32.132000000000005</v>
      </c>
      <c r="P70" s="29">
        <v>0.86152250600146307</v>
      </c>
      <c r="Q70" s="29">
        <v>26.755034482758624</v>
      </c>
      <c r="R70" s="29">
        <v>38.794800000000002</v>
      </c>
      <c r="S70" s="29">
        <v>1.0910618227843651</v>
      </c>
      <c r="T70" s="29">
        <v>26.755034482758624</v>
      </c>
      <c r="U70" s="29">
        <v>38.794800000000002</v>
      </c>
      <c r="V70" s="29">
        <v>1.1377464323302979</v>
      </c>
      <c r="W70" s="26" t="s">
        <v>3</v>
      </c>
      <c r="X70" s="27" t="s">
        <v>3</v>
      </c>
      <c r="Y70" s="28" t="s">
        <v>3</v>
      </c>
      <c r="Z70" s="21">
        <v>10</v>
      </c>
      <c r="AA70" s="29">
        <f>SUM(AA69)</f>
        <v>0</v>
      </c>
      <c r="AB70" s="29">
        <f>SUM(AB52)</f>
        <v>5.2021710800000003</v>
      </c>
      <c r="AC70" s="29">
        <f>SUM(AC56,AC61,AC64,AC69)</f>
        <v>1.1720000000000002</v>
      </c>
      <c r="AD70" s="29">
        <f>SUM(AD56,AD61,AD64,AD69)</f>
        <v>0</v>
      </c>
      <c r="AE70" s="26" t="s">
        <v>3</v>
      </c>
      <c r="AF70" s="26" t="s">
        <v>3</v>
      </c>
      <c r="AG70" s="217"/>
      <c r="AH70" s="34"/>
    </row>
    <row r="71" spans="1:34" s="12" customFormat="1" x14ac:dyDescent="0.25">
      <c r="A71" s="26" t="s">
        <v>58</v>
      </c>
      <c r="B71" s="31" t="s">
        <v>91</v>
      </c>
      <c r="C71" s="21" t="s">
        <v>92</v>
      </c>
      <c r="D71" s="26">
        <f t="shared" si="1"/>
        <v>1309</v>
      </c>
      <c r="E71" s="26">
        <f>SUM(E50,E70)</f>
        <v>0</v>
      </c>
      <c r="F71" s="26">
        <f t="shared" ref="F71:H71" si="13">SUM(F50,F70)</f>
        <v>176</v>
      </c>
      <c r="G71" s="26">
        <f t="shared" si="13"/>
        <v>877</v>
      </c>
      <c r="H71" s="26">
        <f t="shared" si="13"/>
        <v>256</v>
      </c>
      <c r="I71" s="26" t="s">
        <v>45</v>
      </c>
      <c r="J71" s="29">
        <v>180.63820689655171</v>
      </c>
      <c r="K71" s="29" t="s">
        <v>3</v>
      </c>
      <c r="L71" s="29" t="s">
        <v>3</v>
      </c>
      <c r="M71" s="29" t="s">
        <v>3</v>
      </c>
      <c r="N71" s="29">
        <v>22.160000000000004</v>
      </c>
      <c r="O71" s="29">
        <v>32.132000000000005</v>
      </c>
      <c r="P71" s="29">
        <v>0.86152250600146307</v>
      </c>
      <c r="Q71" s="29">
        <v>68.562620689655176</v>
      </c>
      <c r="R71" s="29">
        <v>99.415800000000004</v>
      </c>
      <c r="S71" s="29">
        <v>2.7959619320518696</v>
      </c>
      <c r="T71" s="29">
        <v>89.915586206896549</v>
      </c>
      <c r="U71" s="29">
        <v>130.3776</v>
      </c>
      <c r="V71" s="29">
        <v>3.8236219610820683</v>
      </c>
      <c r="W71" s="26" t="s">
        <v>3</v>
      </c>
      <c r="X71" s="27" t="s">
        <v>3</v>
      </c>
      <c r="Y71" s="28" t="s">
        <v>3</v>
      </c>
      <c r="Z71" s="21">
        <v>10</v>
      </c>
      <c r="AA71" s="29">
        <f>SUM(AA50,AA70)</f>
        <v>0</v>
      </c>
      <c r="AB71" s="29">
        <f t="shared" ref="AB71:AC71" si="14">SUM(AB50,AB70)</f>
        <v>10.33416647</v>
      </c>
      <c r="AC71" s="29">
        <f t="shared" si="14"/>
        <v>7.9199229961999986</v>
      </c>
      <c r="AD71" s="29">
        <f>SUM(AD50,AD70)</f>
        <v>4.4778819999999993</v>
      </c>
      <c r="AE71" s="26" t="s">
        <v>3</v>
      </c>
      <c r="AF71" s="26" t="s">
        <v>3</v>
      </c>
      <c r="AG71" s="212"/>
      <c r="AH71" s="33"/>
    </row>
    <row r="72" spans="1:34" s="14" customFormat="1" x14ac:dyDescent="0.25">
      <c r="A72" s="50" t="s">
        <v>93</v>
      </c>
      <c r="B72" s="44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7"/>
      <c r="AG72" s="35"/>
      <c r="AH72" s="35"/>
    </row>
    <row r="73" spans="1:34" x14ac:dyDescent="0.25">
      <c r="A73" s="21">
        <v>1</v>
      </c>
      <c r="B73" s="30" t="s">
        <v>94</v>
      </c>
      <c r="C73" s="21" t="s">
        <v>29</v>
      </c>
      <c r="D73" s="21">
        <v>8</v>
      </c>
      <c r="E73" s="21">
        <v>3</v>
      </c>
      <c r="F73" s="21">
        <v>5</v>
      </c>
      <c r="G73" s="21" t="s">
        <v>3</v>
      </c>
      <c r="H73" s="21" t="s">
        <v>3</v>
      </c>
      <c r="I73" s="21" t="s">
        <v>3</v>
      </c>
      <c r="J73" s="22" t="s">
        <v>3</v>
      </c>
      <c r="K73" s="22" t="s">
        <v>3</v>
      </c>
      <c r="L73" s="22" t="s">
        <v>3</v>
      </c>
      <c r="M73" s="22" t="s">
        <v>3</v>
      </c>
      <c r="N73" s="22" t="s">
        <v>3</v>
      </c>
      <c r="O73" s="22" t="s">
        <v>3</v>
      </c>
      <c r="P73" s="22" t="s">
        <v>3</v>
      </c>
      <c r="Q73" s="22" t="s">
        <v>3</v>
      </c>
      <c r="R73" s="22" t="s">
        <v>3</v>
      </c>
      <c r="S73" s="22" t="s">
        <v>3</v>
      </c>
      <c r="T73" s="22" t="s">
        <v>3</v>
      </c>
      <c r="U73" s="22" t="s">
        <v>3</v>
      </c>
      <c r="V73" s="22" t="s">
        <v>3</v>
      </c>
      <c r="W73" s="21" t="s">
        <v>3</v>
      </c>
      <c r="X73" s="23" t="s">
        <v>3</v>
      </c>
      <c r="Y73" s="24" t="s">
        <v>3</v>
      </c>
      <c r="Z73" s="21">
        <v>7</v>
      </c>
      <c r="AA73" s="22" t="s">
        <v>3</v>
      </c>
      <c r="AB73" s="22">
        <v>2.1711999999999998</v>
      </c>
      <c r="AC73" s="22" t="s">
        <v>3</v>
      </c>
      <c r="AD73" s="22" t="s">
        <v>3</v>
      </c>
      <c r="AE73" s="21" t="s">
        <v>3</v>
      </c>
      <c r="AF73" s="21" t="s">
        <v>30</v>
      </c>
      <c r="AG73" s="211" t="s">
        <v>140</v>
      </c>
      <c r="AH73" s="32"/>
    </row>
    <row r="74" spans="1:34" x14ac:dyDescent="0.25">
      <c r="A74" s="21">
        <v>2</v>
      </c>
      <c r="B74" s="30" t="s">
        <v>95</v>
      </c>
      <c r="C74" s="21" t="s">
        <v>29</v>
      </c>
      <c r="D74" s="21">
        <v>7</v>
      </c>
      <c r="E74" s="21">
        <v>7</v>
      </c>
      <c r="F74" s="21" t="s">
        <v>3</v>
      </c>
      <c r="G74" s="21" t="s">
        <v>3</v>
      </c>
      <c r="H74" s="21" t="s">
        <v>3</v>
      </c>
      <c r="I74" s="21" t="s">
        <v>3</v>
      </c>
      <c r="J74" s="22" t="s">
        <v>3</v>
      </c>
      <c r="K74" s="22" t="s">
        <v>3</v>
      </c>
      <c r="L74" s="22" t="s">
        <v>3</v>
      </c>
      <c r="M74" s="22" t="s">
        <v>3</v>
      </c>
      <c r="N74" s="22" t="s">
        <v>3</v>
      </c>
      <c r="O74" s="22" t="s">
        <v>3</v>
      </c>
      <c r="P74" s="22" t="s">
        <v>3</v>
      </c>
      <c r="Q74" s="22" t="s">
        <v>3</v>
      </c>
      <c r="R74" s="22" t="s">
        <v>3</v>
      </c>
      <c r="S74" s="22" t="s">
        <v>3</v>
      </c>
      <c r="T74" s="22" t="s">
        <v>3</v>
      </c>
      <c r="U74" s="22" t="s">
        <v>3</v>
      </c>
      <c r="V74" s="22" t="s">
        <v>3</v>
      </c>
      <c r="W74" s="21" t="s">
        <v>3</v>
      </c>
      <c r="X74" s="23" t="s">
        <v>3</v>
      </c>
      <c r="Y74" s="24" t="s">
        <v>3</v>
      </c>
      <c r="Z74" s="21">
        <v>7</v>
      </c>
      <c r="AA74" s="22" t="s">
        <v>3</v>
      </c>
      <c r="AB74" s="22" t="s">
        <v>3</v>
      </c>
      <c r="AC74" s="22" t="s">
        <v>3</v>
      </c>
      <c r="AD74" s="22" t="s">
        <v>3</v>
      </c>
      <c r="AE74" s="21" t="s">
        <v>3</v>
      </c>
      <c r="AF74" s="21" t="s">
        <v>30</v>
      </c>
      <c r="AG74" s="212"/>
      <c r="AH74" s="32"/>
    </row>
    <row r="75" spans="1:34" s="14" customFormat="1" x14ac:dyDescent="0.25">
      <c r="A75" s="50" t="s">
        <v>96</v>
      </c>
      <c r="B75" s="45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9"/>
      <c r="AG75" s="35"/>
      <c r="AH75" s="35"/>
    </row>
    <row r="76" spans="1:34" x14ac:dyDescent="0.25">
      <c r="A76" s="21">
        <v>1</v>
      </c>
      <c r="B76" s="30" t="s">
        <v>97</v>
      </c>
      <c r="C76" s="21" t="s">
        <v>29</v>
      </c>
      <c r="D76" s="21">
        <v>2</v>
      </c>
      <c r="E76" s="21" t="s">
        <v>3</v>
      </c>
      <c r="F76" s="21">
        <v>2</v>
      </c>
      <c r="G76" s="21" t="s">
        <v>3</v>
      </c>
      <c r="H76" s="21" t="s">
        <v>3</v>
      </c>
      <c r="I76" s="21" t="s">
        <v>3</v>
      </c>
      <c r="J76" s="22" t="s">
        <v>3</v>
      </c>
      <c r="K76" s="22" t="s">
        <v>3</v>
      </c>
      <c r="L76" s="22" t="s">
        <v>3</v>
      </c>
      <c r="M76" s="22" t="s">
        <v>3</v>
      </c>
      <c r="N76" s="22" t="s">
        <v>3</v>
      </c>
      <c r="O76" s="22" t="s">
        <v>3</v>
      </c>
      <c r="P76" s="22" t="s">
        <v>3</v>
      </c>
      <c r="Q76" s="22" t="s">
        <v>3</v>
      </c>
      <c r="R76" s="22" t="s">
        <v>3</v>
      </c>
      <c r="S76" s="22" t="s">
        <v>3</v>
      </c>
      <c r="T76" s="22" t="s">
        <v>3</v>
      </c>
      <c r="U76" s="22" t="s">
        <v>3</v>
      </c>
      <c r="V76" s="22" t="s">
        <v>3</v>
      </c>
      <c r="W76" s="21" t="s">
        <v>3</v>
      </c>
      <c r="X76" s="23" t="s">
        <v>3</v>
      </c>
      <c r="Y76" s="24" t="s">
        <v>3</v>
      </c>
      <c r="Z76" s="21">
        <v>7</v>
      </c>
      <c r="AA76" s="22" t="s">
        <v>3</v>
      </c>
      <c r="AB76" s="22">
        <v>0.42272226000000002</v>
      </c>
      <c r="AC76" s="22" t="s">
        <v>3</v>
      </c>
      <c r="AD76" s="22" t="s">
        <v>3</v>
      </c>
      <c r="AE76" s="21" t="s">
        <v>3</v>
      </c>
      <c r="AF76" s="21" t="s">
        <v>30</v>
      </c>
      <c r="AG76" s="32" t="s">
        <v>128</v>
      </c>
      <c r="AH76" s="32"/>
    </row>
    <row r="77" spans="1:34" s="12" customFormat="1" x14ac:dyDescent="0.25">
      <c r="A77" s="42" t="s">
        <v>98</v>
      </c>
      <c r="B77" s="43"/>
      <c r="C77" s="52"/>
      <c r="D77" s="52"/>
      <c r="E77" s="52"/>
      <c r="F77" s="52"/>
      <c r="G77" s="52"/>
      <c r="H77" s="53"/>
      <c r="I77" s="26" t="s">
        <v>45</v>
      </c>
      <c r="J77" s="29">
        <v>180.63820689655171</v>
      </c>
      <c r="K77" s="29" t="s">
        <v>3</v>
      </c>
      <c r="L77" s="29" t="s">
        <v>3</v>
      </c>
      <c r="M77" s="29" t="s">
        <v>3</v>
      </c>
      <c r="N77" s="29">
        <v>22.160000000000004</v>
      </c>
      <c r="O77" s="29">
        <v>32.132000000000005</v>
      </c>
      <c r="P77" s="29">
        <v>0.86152250600146307</v>
      </c>
      <c r="Q77" s="29">
        <v>68.562620689655176</v>
      </c>
      <c r="R77" s="29">
        <v>99.415800000000004</v>
      </c>
      <c r="S77" s="29">
        <v>2.7959619320518696</v>
      </c>
      <c r="T77" s="29">
        <v>89.915586206896549</v>
      </c>
      <c r="U77" s="29">
        <v>130.3776</v>
      </c>
      <c r="V77" s="29">
        <v>3.8236219610820683</v>
      </c>
      <c r="W77" s="26" t="s">
        <v>3</v>
      </c>
      <c r="X77" s="27" t="s">
        <v>3</v>
      </c>
      <c r="Y77" s="28" t="s">
        <v>3</v>
      </c>
      <c r="Z77" s="26" t="s">
        <v>3</v>
      </c>
      <c r="AA77" s="29">
        <f>SUM(AA33,AA34,AA71,AA73,AA74,AA76)</f>
        <v>0</v>
      </c>
      <c r="AB77" s="29">
        <f t="shared" ref="AB77:AD77" si="15">SUM(AB33,AB34,AB71,AB73,AB74,AB76)</f>
        <v>13.710595730000001</v>
      </c>
      <c r="AC77" s="29">
        <f t="shared" si="15"/>
        <v>12.993422996199998</v>
      </c>
      <c r="AD77" s="29">
        <f t="shared" si="15"/>
        <v>4.4778819999999993</v>
      </c>
      <c r="AE77" s="26" t="s">
        <v>3</v>
      </c>
      <c r="AF77" s="26" t="s">
        <v>3</v>
      </c>
      <c r="AG77" s="33"/>
      <c r="AH77" s="33"/>
    </row>
    <row r="78" spans="1:34" s="12" customFormat="1" x14ac:dyDescent="0.25">
      <c r="A78" s="47" t="s">
        <v>99</v>
      </c>
      <c r="B78" s="48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5"/>
      <c r="AG78" s="49"/>
      <c r="AH78" s="49"/>
    </row>
    <row r="79" spans="1:34" s="14" customFormat="1" x14ac:dyDescent="0.25">
      <c r="A79" s="50" t="s">
        <v>100</v>
      </c>
      <c r="B79" s="45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9"/>
      <c r="AG79" s="35"/>
      <c r="AH79" s="35"/>
    </row>
    <row r="80" spans="1:34" x14ac:dyDescent="0.25">
      <c r="A80" s="50" t="s">
        <v>101</v>
      </c>
      <c r="B80" s="4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8"/>
      <c r="AG80" s="32"/>
      <c r="AH80" s="32"/>
    </row>
    <row r="81" spans="1:34" x14ac:dyDescent="0.25">
      <c r="A81" s="21">
        <v>1</v>
      </c>
      <c r="B81" s="30" t="s">
        <v>102</v>
      </c>
      <c r="C81" s="21" t="s">
        <v>29</v>
      </c>
      <c r="D81" s="21">
        <v>164</v>
      </c>
      <c r="E81" s="21" t="s">
        <v>3</v>
      </c>
      <c r="F81" s="21">
        <v>98</v>
      </c>
      <c r="G81" s="21">
        <v>49</v>
      </c>
      <c r="H81" s="21">
        <v>17</v>
      </c>
      <c r="I81" s="21" t="s">
        <v>45</v>
      </c>
      <c r="J81" s="22">
        <v>6.1949037085786376</v>
      </c>
      <c r="K81" s="22" t="s">
        <v>3</v>
      </c>
      <c r="L81" s="22" t="s">
        <v>3</v>
      </c>
      <c r="M81" s="22" t="s">
        <v>3</v>
      </c>
      <c r="N81" s="22">
        <v>1.4843534558452482</v>
      </c>
      <c r="O81" s="22">
        <v>2.15231251097561</v>
      </c>
      <c r="P81" s="22">
        <v>5.7707757629590704E-2</v>
      </c>
      <c r="Q81" s="22">
        <v>2.2265301837678724</v>
      </c>
      <c r="R81" s="22">
        <v>3.2284687664634149</v>
      </c>
      <c r="S81" s="22">
        <v>9.0797194911172732E-2</v>
      </c>
      <c r="T81" s="22">
        <v>2.4840200689655174</v>
      </c>
      <c r="U81" s="22">
        <v>3.6018291000000002</v>
      </c>
      <c r="V81" s="22">
        <v>0.10563189418139667</v>
      </c>
      <c r="W81" s="21">
        <v>1</v>
      </c>
      <c r="X81" s="23" t="s">
        <v>3</v>
      </c>
      <c r="Y81" s="24">
        <v>0.2673811963373694</v>
      </c>
      <c r="Z81" s="21" t="s">
        <v>3</v>
      </c>
      <c r="AA81" s="22" t="s">
        <v>3</v>
      </c>
      <c r="AB81" s="209">
        <f>0.08457319</f>
        <v>8.4573190000000006E-2</v>
      </c>
      <c r="AC81" s="22">
        <v>3.3310641587432813E-2</v>
      </c>
      <c r="AD81" s="22">
        <v>1.1556753203803222E-2</v>
      </c>
      <c r="AE81" s="21" t="s">
        <v>3</v>
      </c>
      <c r="AF81" s="21" t="s">
        <v>30</v>
      </c>
      <c r="AG81" s="211" t="s">
        <v>133</v>
      </c>
      <c r="AH81" s="32"/>
    </row>
    <row r="82" spans="1:34" x14ac:dyDescent="0.25">
      <c r="A82" s="21">
        <v>2</v>
      </c>
      <c r="B82" s="30" t="s">
        <v>103</v>
      </c>
      <c r="C82" s="21" t="s">
        <v>29</v>
      </c>
      <c r="D82" s="21">
        <v>35</v>
      </c>
      <c r="E82" s="21" t="s">
        <v>3</v>
      </c>
      <c r="F82" s="21">
        <v>15</v>
      </c>
      <c r="G82" s="21">
        <v>11</v>
      </c>
      <c r="H82" s="21">
        <v>9</v>
      </c>
      <c r="I82" s="21" t="s">
        <v>45</v>
      </c>
      <c r="J82" s="22">
        <v>7.2233544827586202</v>
      </c>
      <c r="K82" s="22" t="s">
        <v>3</v>
      </c>
      <c r="L82" s="22" t="s">
        <v>3</v>
      </c>
      <c r="M82" s="22" t="s">
        <v>3</v>
      </c>
      <c r="N82" s="22">
        <v>1.4256620689655171</v>
      </c>
      <c r="O82" s="22">
        <v>2.0672099999999998</v>
      </c>
      <c r="P82" s="22">
        <v>5.5425990901010948E-2</v>
      </c>
      <c r="Q82" s="22">
        <v>2.4711475862068961</v>
      </c>
      <c r="R82" s="22">
        <v>3.5831639999999996</v>
      </c>
      <c r="S82" s="22">
        <v>0.10077261501993348</v>
      </c>
      <c r="T82" s="22">
        <v>3.3265448275862068</v>
      </c>
      <c r="U82" s="22">
        <v>4.8234899999999996</v>
      </c>
      <c r="V82" s="22">
        <v>0.14145990026706848</v>
      </c>
      <c r="W82" s="21" t="s">
        <v>104</v>
      </c>
      <c r="X82" s="23" t="s">
        <v>3</v>
      </c>
      <c r="Y82" s="24">
        <v>0.41363172274221061</v>
      </c>
      <c r="Z82" s="21" t="s">
        <v>3</v>
      </c>
      <c r="AA82" s="22" t="s">
        <v>3</v>
      </c>
      <c r="AB82" s="210"/>
      <c r="AC82" s="22">
        <v>1.8769515738498787E-2</v>
      </c>
      <c r="AD82" s="22">
        <v>1.5356876513317188E-2</v>
      </c>
      <c r="AE82" s="21" t="s">
        <v>3</v>
      </c>
      <c r="AF82" s="21" t="s">
        <v>30</v>
      </c>
      <c r="AG82" s="212"/>
      <c r="AH82" s="32"/>
    </row>
    <row r="83" spans="1:34" x14ac:dyDescent="0.25">
      <c r="A83" s="50" t="s">
        <v>105</v>
      </c>
      <c r="B83" s="4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8"/>
      <c r="AG83" s="32"/>
      <c r="AH83" s="32"/>
    </row>
    <row r="84" spans="1:34" ht="15.75" customHeight="1" x14ac:dyDescent="0.25">
      <c r="A84" s="21">
        <v>1</v>
      </c>
      <c r="B84" s="30" t="s">
        <v>106</v>
      </c>
      <c r="C84" s="21" t="s">
        <v>29</v>
      </c>
      <c r="D84" s="21">
        <v>39</v>
      </c>
      <c r="E84" s="21" t="s">
        <v>3</v>
      </c>
      <c r="F84" s="21">
        <v>20</v>
      </c>
      <c r="G84" s="21">
        <v>19</v>
      </c>
      <c r="H84" s="21" t="s">
        <v>3</v>
      </c>
      <c r="I84" s="21" t="s">
        <v>45</v>
      </c>
      <c r="J84" s="22">
        <v>2.6186430203853961</v>
      </c>
      <c r="K84" s="22" t="s">
        <v>3</v>
      </c>
      <c r="L84" s="22" t="s">
        <v>3</v>
      </c>
      <c r="M84" s="22" t="s">
        <v>3</v>
      </c>
      <c r="N84" s="22">
        <v>0.53756672659229232</v>
      </c>
      <c r="O84" s="22">
        <v>0.77947175355882381</v>
      </c>
      <c r="P84" s="22">
        <v>2.0899180209241648E-2</v>
      </c>
      <c r="Q84" s="22">
        <v>1.040538146896552</v>
      </c>
      <c r="R84" s="22">
        <v>1.5087803130000004</v>
      </c>
      <c r="S84" s="22">
        <v>4.243281569908712E-2</v>
      </c>
      <c r="T84" s="22">
        <v>1.040538146896552</v>
      </c>
      <c r="U84" s="22">
        <v>1.5087803130000004</v>
      </c>
      <c r="V84" s="22">
        <v>4.4248440983996322E-2</v>
      </c>
      <c r="W84" s="21" t="s">
        <v>104</v>
      </c>
      <c r="X84" s="23" t="s">
        <v>3</v>
      </c>
      <c r="Y84" s="24">
        <v>0.35203508609528072</v>
      </c>
      <c r="Z84" s="21" t="s">
        <v>3</v>
      </c>
      <c r="AA84" s="22" t="s">
        <v>3</v>
      </c>
      <c r="AB84" s="22">
        <v>1.1137005649717511E-2</v>
      </c>
      <c r="AC84" s="22">
        <v>1.0524067796610167E-2</v>
      </c>
      <c r="AD84" s="22" t="s">
        <v>3</v>
      </c>
      <c r="AE84" s="21" t="s">
        <v>3</v>
      </c>
      <c r="AF84" s="21" t="s">
        <v>30</v>
      </c>
      <c r="AG84" s="36" t="s">
        <v>133</v>
      </c>
      <c r="AH84" s="32"/>
    </row>
    <row r="85" spans="1:34" x14ac:dyDescent="0.25">
      <c r="A85" s="50" t="s">
        <v>107</v>
      </c>
      <c r="B85" s="45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9"/>
      <c r="AG85" s="39"/>
      <c r="AH85" s="32"/>
    </row>
    <row r="86" spans="1:34" x14ac:dyDescent="0.25">
      <c r="A86" s="21">
        <v>1</v>
      </c>
      <c r="B86" s="30" t="s">
        <v>107</v>
      </c>
      <c r="C86" s="21" t="s">
        <v>29</v>
      </c>
      <c r="D86" s="21">
        <v>100</v>
      </c>
      <c r="E86" s="21" t="s">
        <v>3</v>
      </c>
      <c r="F86" s="21">
        <v>50</v>
      </c>
      <c r="G86" s="21">
        <v>50</v>
      </c>
      <c r="H86" s="21" t="s">
        <v>3</v>
      </c>
      <c r="I86" s="21" t="s">
        <v>45</v>
      </c>
      <c r="J86" s="22">
        <v>16.05103448275862</v>
      </c>
      <c r="K86" s="22" t="s">
        <v>3</v>
      </c>
      <c r="L86" s="22" t="s">
        <v>3</v>
      </c>
      <c r="M86" s="22" t="s">
        <v>3</v>
      </c>
      <c r="N86" s="22">
        <v>5.3503448275862064</v>
      </c>
      <c r="O86" s="22">
        <v>7.7579999999999991</v>
      </c>
      <c r="P86" s="22">
        <v>0.20800733230297985</v>
      </c>
      <c r="Q86" s="22">
        <v>5.3503448275862064</v>
      </c>
      <c r="R86" s="22">
        <v>7.7579999999999991</v>
      </c>
      <c r="S86" s="22">
        <v>0.21818536559438642</v>
      </c>
      <c r="T86" s="22">
        <v>5.3503448275862064</v>
      </c>
      <c r="U86" s="22">
        <v>7.7579999999999991</v>
      </c>
      <c r="V86" s="22">
        <v>0.22752113226562451</v>
      </c>
      <c r="W86" s="21">
        <v>8</v>
      </c>
      <c r="X86" s="23">
        <v>0.16417297284397395</v>
      </c>
      <c r="Y86" s="24">
        <v>0.40194554634533297</v>
      </c>
      <c r="Z86" s="21">
        <v>10</v>
      </c>
      <c r="AA86" s="22" t="s">
        <v>3</v>
      </c>
      <c r="AB86" s="22">
        <f>0.73206488</f>
        <v>0.73206488000000003</v>
      </c>
      <c r="AC86" s="22">
        <v>0.8</v>
      </c>
      <c r="AD86" s="22" t="s">
        <v>3</v>
      </c>
      <c r="AE86" s="21" t="s">
        <v>3</v>
      </c>
      <c r="AF86" s="21" t="s">
        <v>30</v>
      </c>
      <c r="AG86" s="32" t="s">
        <v>133</v>
      </c>
      <c r="AH86" s="32"/>
    </row>
    <row r="87" spans="1:34" x14ac:dyDescent="0.25">
      <c r="A87" s="50" t="s">
        <v>108</v>
      </c>
      <c r="B87" s="45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9"/>
      <c r="AG87" s="32"/>
      <c r="AH87" s="32"/>
    </row>
    <row r="88" spans="1:34" x14ac:dyDescent="0.25">
      <c r="A88" s="50" t="s">
        <v>109</v>
      </c>
      <c r="B88" s="4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8"/>
      <c r="AG88" s="32"/>
      <c r="AH88" s="32"/>
    </row>
    <row r="89" spans="1:34" x14ac:dyDescent="0.25">
      <c r="A89" s="21">
        <v>1</v>
      </c>
      <c r="B89" s="30" t="s">
        <v>110</v>
      </c>
      <c r="C89" s="21" t="s">
        <v>111</v>
      </c>
      <c r="D89" s="24">
        <v>1.6</v>
      </c>
      <c r="E89" s="24" t="s">
        <v>3</v>
      </c>
      <c r="F89" s="24">
        <v>1.6</v>
      </c>
      <c r="G89" s="24" t="s">
        <v>3</v>
      </c>
      <c r="H89" s="24" t="s">
        <v>3</v>
      </c>
      <c r="I89" s="21" t="s">
        <v>45</v>
      </c>
      <c r="J89" s="22">
        <v>12.970689655172414</v>
      </c>
      <c r="K89" s="22" t="s">
        <v>3</v>
      </c>
      <c r="L89" s="22" t="s">
        <v>3</v>
      </c>
      <c r="M89" s="22" t="s">
        <v>3</v>
      </c>
      <c r="N89" s="22">
        <v>2.5941379310344828</v>
      </c>
      <c r="O89" s="22">
        <v>3.7614999999999998</v>
      </c>
      <c r="P89" s="22">
        <v>0.11375930391379309</v>
      </c>
      <c r="Q89" s="22">
        <v>5.1882758620689655</v>
      </c>
      <c r="R89" s="22">
        <v>7.5229999999999997</v>
      </c>
      <c r="S89" s="22">
        <v>0.21263061043087783</v>
      </c>
      <c r="T89" s="22">
        <v>5.1882758620689655</v>
      </c>
      <c r="U89" s="22">
        <v>7.5229999999999997</v>
      </c>
      <c r="V89" s="22">
        <v>0.22172869893345823</v>
      </c>
      <c r="W89" s="21">
        <v>14</v>
      </c>
      <c r="X89" s="23">
        <v>7.6032887734986496E-2</v>
      </c>
      <c r="Y89" s="24">
        <v>0.1328232802247199</v>
      </c>
      <c r="Z89" s="21">
        <v>12</v>
      </c>
      <c r="AA89" s="22" t="s">
        <v>3</v>
      </c>
      <c r="AB89" s="22">
        <v>2.9554054999999999</v>
      </c>
      <c r="AC89" s="22" t="s">
        <v>3</v>
      </c>
      <c r="AD89" s="22" t="s">
        <v>3</v>
      </c>
      <c r="AE89" s="21" t="s">
        <v>3</v>
      </c>
      <c r="AF89" s="21" t="s">
        <v>32</v>
      </c>
      <c r="AG89" s="32" t="s">
        <v>141</v>
      </c>
      <c r="AH89" s="32"/>
    </row>
    <row r="90" spans="1:34" x14ac:dyDescent="0.25">
      <c r="A90" s="21">
        <v>2</v>
      </c>
      <c r="B90" s="40" t="s">
        <v>147</v>
      </c>
      <c r="C90" s="21" t="s">
        <v>29</v>
      </c>
      <c r="D90" s="24">
        <v>1.5</v>
      </c>
      <c r="E90" s="24" t="s">
        <v>3</v>
      </c>
      <c r="F90" s="24" t="s">
        <v>3</v>
      </c>
      <c r="G90" s="24">
        <v>1.5</v>
      </c>
      <c r="H90" s="24" t="s">
        <v>3</v>
      </c>
      <c r="I90" s="21" t="s">
        <v>45</v>
      </c>
      <c r="J90" s="22">
        <v>2.1982758620689657</v>
      </c>
      <c r="K90" s="22" t="s">
        <v>3</v>
      </c>
      <c r="L90" s="22" t="s">
        <v>3</v>
      </c>
      <c r="M90" s="22" t="s">
        <v>3</v>
      </c>
      <c r="N90" s="22" t="s">
        <v>3</v>
      </c>
      <c r="O90" s="22" t="s">
        <v>3</v>
      </c>
      <c r="P90" s="22" t="s">
        <v>3</v>
      </c>
      <c r="Q90" s="22" t="s">
        <v>3</v>
      </c>
      <c r="R90" s="22" t="s">
        <v>3</v>
      </c>
      <c r="S90" s="22" t="s">
        <v>3</v>
      </c>
      <c r="T90" s="22">
        <v>2.1982758620689657</v>
      </c>
      <c r="U90" s="22">
        <v>3.1875</v>
      </c>
      <c r="V90" s="22">
        <v>0.10208752758809868</v>
      </c>
      <c r="W90" s="21">
        <v>8</v>
      </c>
      <c r="X90" s="23">
        <v>8.0067652889887597E-2</v>
      </c>
      <c r="Y90" s="24">
        <v>2.4999829415283864E-2</v>
      </c>
      <c r="Z90" s="21">
        <v>12</v>
      </c>
      <c r="AA90" s="22" t="s">
        <v>3</v>
      </c>
      <c r="AB90" s="22" t="s">
        <v>3</v>
      </c>
      <c r="AC90" s="41">
        <v>2.0368599999999999</v>
      </c>
      <c r="AD90" s="22" t="s">
        <v>3</v>
      </c>
      <c r="AE90" s="21" t="s">
        <v>3</v>
      </c>
      <c r="AF90" s="21" t="s">
        <v>32</v>
      </c>
      <c r="AG90" s="32" t="s">
        <v>141</v>
      </c>
      <c r="AH90" s="68" t="s">
        <v>135</v>
      </c>
    </row>
    <row r="91" spans="1:34" ht="31.5" x14ac:dyDescent="0.25">
      <c r="A91" s="21">
        <v>3</v>
      </c>
      <c r="B91" s="30" t="s">
        <v>112</v>
      </c>
      <c r="C91" s="21" t="s">
        <v>111</v>
      </c>
      <c r="D91" s="24">
        <v>0.35</v>
      </c>
      <c r="E91" s="24">
        <v>0.35</v>
      </c>
      <c r="F91" s="24" t="s">
        <v>3</v>
      </c>
      <c r="G91" s="24" t="s">
        <v>3</v>
      </c>
      <c r="H91" s="24" t="s">
        <v>3</v>
      </c>
      <c r="I91" s="21" t="s">
        <v>45</v>
      </c>
      <c r="J91" s="22">
        <v>43.116098212776649</v>
      </c>
      <c r="K91" s="22">
        <v>6.1594426018252353</v>
      </c>
      <c r="L91" s="22">
        <v>8.9311917726465904</v>
      </c>
      <c r="M91" s="22">
        <v>0.21500630573659443</v>
      </c>
      <c r="N91" s="22">
        <v>12.318885203650471</v>
      </c>
      <c r="O91" s="22">
        <v>17.862383545293181</v>
      </c>
      <c r="P91" s="22">
        <v>0.49450215337215414</v>
      </c>
      <c r="Q91" s="22">
        <v>12.318885203650471</v>
      </c>
      <c r="R91" s="22">
        <v>17.862383545293181</v>
      </c>
      <c r="S91" s="22">
        <v>0.55410544748542434</v>
      </c>
      <c r="T91" s="22">
        <v>12.318885203650471</v>
      </c>
      <c r="U91" s="22">
        <v>17.862383545293181</v>
      </c>
      <c r="V91" s="22">
        <v>0.61363703265649994</v>
      </c>
      <c r="W91" s="21">
        <v>2</v>
      </c>
      <c r="X91" s="23">
        <v>0.56007590165571797</v>
      </c>
      <c r="Y91" s="24">
        <v>7.0388677467456029</v>
      </c>
      <c r="Z91" s="21">
        <v>12</v>
      </c>
      <c r="AA91" s="22" t="s">
        <v>3</v>
      </c>
      <c r="AB91" s="22" t="s">
        <v>3</v>
      </c>
      <c r="AC91" s="22" t="s">
        <v>3</v>
      </c>
      <c r="AD91" s="22" t="s">
        <v>3</v>
      </c>
      <c r="AE91" s="21" t="s">
        <v>3</v>
      </c>
      <c r="AF91" s="21" t="s">
        <v>30</v>
      </c>
      <c r="AG91" s="32" t="s">
        <v>127</v>
      </c>
      <c r="AH91" s="32"/>
    </row>
    <row r="92" spans="1:34" x14ac:dyDescent="0.25">
      <c r="A92" s="50" t="s">
        <v>113</v>
      </c>
      <c r="B92" s="4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8"/>
      <c r="AG92" s="32"/>
      <c r="AH92" s="32"/>
    </row>
    <row r="93" spans="1:34" ht="31.5" x14ac:dyDescent="0.25">
      <c r="A93" s="21">
        <v>1</v>
      </c>
      <c r="B93" s="30" t="s">
        <v>114</v>
      </c>
      <c r="C93" s="21" t="s">
        <v>29</v>
      </c>
      <c r="D93" s="21">
        <v>3</v>
      </c>
      <c r="E93" s="21" t="s">
        <v>3</v>
      </c>
      <c r="F93" s="21">
        <v>2</v>
      </c>
      <c r="G93" s="21">
        <v>1</v>
      </c>
      <c r="H93" s="21" t="s">
        <v>3</v>
      </c>
      <c r="I93" s="21" t="s">
        <v>45</v>
      </c>
      <c r="J93" s="22">
        <v>6.6897730200510344</v>
      </c>
      <c r="K93" s="22" t="s">
        <v>3</v>
      </c>
      <c r="L93" s="22" t="s">
        <v>3</v>
      </c>
      <c r="M93" s="22" t="s">
        <v>3</v>
      </c>
      <c r="N93" s="22">
        <v>2.2299243400170115</v>
      </c>
      <c r="O93" s="22">
        <v>3.2333902930246667</v>
      </c>
      <c r="P93" s="22">
        <v>8.6693592310700091E-2</v>
      </c>
      <c r="Q93" s="22">
        <v>2.2299243400170115</v>
      </c>
      <c r="R93" s="22">
        <v>3.2333902930246667</v>
      </c>
      <c r="S93" s="22">
        <v>9.0935607526801646E-2</v>
      </c>
      <c r="T93" s="22">
        <v>2.2299243400170115</v>
      </c>
      <c r="U93" s="22">
        <v>3.2333902930246667</v>
      </c>
      <c r="V93" s="22">
        <v>9.482658166095019E-2</v>
      </c>
      <c r="W93" s="21">
        <v>7</v>
      </c>
      <c r="X93" s="23">
        <v>0.19658797250343163</v>
      </c>
      <c r="Y93" s="24">
        <v>1.3656766326846217</v>
      </c>
      <c r="Z93" s="21">
        <v>20</v>
      </c>
      <c r="AA93" s="22" t="s">
        <v>3</v>
      </c>
      <c r="AB93" s="22">
        <v>0.34</v>
      </c>
      <c r="AC93" s="22">
        <v>0.17</v>
      </c>
      <c r="AD93" s="22" t="s">
        <v>3</v>
      </c>
      <c r="AE93" s="21" t="s">
        <v>3</v>
      </c>
      <c r="AF93" s="21" t="s">
        <v>32</v>
      </c>
      <c r="AG93" s="32" t="s">
        <v>127</v>
      </c>
      <c r="AH93" s="32"/>
    </row>
    <row r="94" spans="1:34" x14ac:dyDescent="0.25">
      <c r="A94" s="21">
        <v>2</v>
      </c>
      <c r="B94" s="30" t="s">
        <v>115</v>
      </c>
      <c r="C94" s="21" t="s">
        <v>29</v>
      </c>
      <c r="D94" s="21">
        <v>1</v>
      </c>
      <c r="E94" s="21" t="s">
        <v>3</v>
      </c>
      <c r="F94" s="21" t="s">
        <v>3</v>
      </c>
      <c r="G94" s="21">
        <v>1</v>
      </c>
      <c r="H94" s="21" t="s">
        <v>3</v>
      </c>
      <c r="I94" s="21" t="s">
        <v>45</v>
      </c>
      <c r="J94" s="22">
        <v>0.84979264231864593</v>
      </c>
      <c r="K94" s="22" t="s">
        <v>3</v>
      </c>
      <c r="L94" s="22" t="s">
        <v>3</v>
      </c>
      <c r="M94" s="22" t="s">
        <v>3</v>
      </c>
      <c r="N94" s="22" t="s">
        <v>3</v>
      </c>
      <c r="O94" s="22" t="s">
        <v>3</v>
      </c>
      <c r="P94" s="22" t="s">
        <v>3</v>
      </c>
      <c r="Q94" s="22">
        <v>0.42489632115932296</v>
      </c>
      <c r="R94" s="22">
        <v>0.61609966568101826</v>
      </c>
      <c r="S94" s="22">
        <v>1.7327137251764917E-2</v>
      </c>
      <c r="T94" s="22">
        <v>0.42489632115932296</v>
      </c>
      <c r="U94" s="22">
        <v>0.61609966568101826</v>
      </c>
      <c r="V94" s="22">
        <v>1.8068534870355507E-2</v>
      </c>
      <c r="W94" s="21">
        <v>10</v>
      </c>
      <c r="X94" s="23">
        <v>0.11829902581069827</v>
      </c>
      <c r="Y94" s="24">
        <v>0.18901751613637163</v>
      </c>
      <c r="Z94" s="21">
        <v>20</v>
      </c>
      <c r="AA94" s="22" t="s">
        <v>3</v>
      </c>
      <c r="AB94" s="22" t="s">
        <v>3</v>
      </c>
      <c r="AC94" s="22">
        <v>0.17</v>
      </c>
      <c r="AD94" s="22" t="s">
        <v>3</v>
      </c>
      <c r="AE94" s="21" t="s">
        <v>3</v>
      </c>
      <c r="AF94" s="21" t="s">
        <v>32</v>
      </c>
      <c r="AG94" s="32" t="s">
        <v>127</v>
      </c>
      <c r="AH94" s="32"/>
    </row>
    <row r="95" spans="1:34" ht="31.5" x14ac:dyDescent="0.25">
      <c r="A95" s="21">
        <v>3</v>
      </c>
      <c r="B95" s="30" t="s">
        <v>116</v>
      </c>
      <c r="C95" s="21" t="s">
        <v>29</v>
      </c>
      <c r="D95" s="21">
        <v>1</v>
      </c>
      <c r="E95" s="21" t="s">
        <v>3</v>
      </c>
      <c r="F95" s="21">
        <v>1</v>
      </c>
      <c r="G95" s="21" t="s">
        <v>3</v>
      </c>
      <c r="H95" s="21" t="s">
        <v>3</v>
      </c>
      <c r="I95" s="21" t="s">
        <v>45</v>
      </c>
      <c r="J95" s="22">
        <v>2.4421094189655168</v>
      </c>
      <c r="K95" s="22">
        <v>0.348872774137931</v>
      </c>
      <c r="L95" s="22">
        <v>0.50586552249999994</v>
      </c>
      <c r="M95" s="22">
        <v>1.2900901270770017E-2</v>
      </c>
      <c r="N95" s="22">
        <v>0.69774554827586199</v>
      </c>
      <c r="O95" s="22">
        <v>1.0117310449999999</v>
      </c>
      <c r="P95" s="22">
        <v>2.7126511430595003E-2</v>
      </c>
      <c r="Q95" s="22">
        <v>0.69774554827586199</v>
      </c>
      <c r="R95" s="22">
        <v>1.0117310449999999</v>
      </c>
      <c r="S95" s="22">
        <v>2.8453842219195103E-2</v>
      </c>
      <c r="T95" s="22">
        <v>0.69774554827586199</v>
      </c>
      <c r="U95" s="22">
        <v>1.0117310449999999</v>
      </c>
      <c r="V95" s="22">
        <v>2.9671331903413697E-2</v>
      </c>
      <c r="W95" s="21" t="s">
        <v>3</v>
      </c>
      <c r="X95" s="23" t="s">
        <v>3</v>
      </c>
      <c r="Y95" s="24" t="s">
        <v>3</v>
      </c>
      <c r="Z95" s="21" t="s">
        <v>3</v>
      </c>
      <c r="AA95" s="22" t="s">
        <v>3</v>
      </c>
      <c r="AB95" s="22" t="s">
        <v>3</v>
      </c>
      <c r="AC95" s="22" t="s">
        <v>3</v>
      </c>
      <c r="AD95" s="22" t="s">
        <v>3</v>
      </c>
      <c r="AE95" s="21" t="s">
        <v>3</v>
      </c>
      <c r="AF95" s="21" t="s">
        <v>30</v>
      </c>
      <c r="AG95" s="32" t="s">
        <v>127</v>
      </c>
      <c r="AH95" s="32"/>
    </row>
    <row r="96" spans="1:34" x14ac:dyDescent="0.25">
      <c r="A96" s="21">
        <v>4</v>
      </c>
      <c r="B96" s="30" t="s">
        <v>117</v>
      </c>
      <c r="C96" s="21" t="s">
        <v>29</v>
      </c>
      <c r="D96" s="21">
        <v>1</v>
      </c>
      <c r="E96" s="21">
        <v>1</v>
      </c>
      <c r="F96" s="21" t="s">
        <v>3</v>
      </c>
      <c r="G96" s="21" t="s">
        <v>3</v>
      </c>
      <c r="H96" s="21" t="s">
        <v>3</v>
      </c>
      <c r="I96" s="21" t="s">
        <v>45</v>
      </c>
      <c r="J96" s="22">
        <v>2.5793103448275865</v>
      </c>
      <c r="K96" s="22">
        <v>0.30344827586206902</v>
      </c>
      <c r="L96" s="22">
        <v>0.44000000000000006</v>
      </c>
      <c r="M96" s="22">
        <v>1.2254290590298072E-2</v>
      </c>
      <c r="N96" s="22">
        <v>0.75862068965517249</v>
      </c>
      <c r="O96" s="22">
        <v>1.1000000000000001</v>
      </c>
      <c r="P96" s="22">
        <v>3.2208617327837329E-2</v>
      </c>
      <c r="Q96" s="22">
        <v>0.75862068965517249</v>
      </c>
      <c r="R96" s="22">
        <v>1.1000000000000001</v>
      </c>
      <c r="S96" s="22">
        <v>3.3784621287906422E-2</v>
      </c>
      <c r="T96" s="22">
        <v>0.75862068965517249</v>
      </c>
      <c r="U96" s="22">
        <v>1.1000000000000001</v>
      </c>
      <c r="V96" s="22">
        <v>3.5230205599030132E-2</v>
      </c>
      <c r="W96" s="21" t="s">
        <v>3</v>
      </c>
      <c r="X96" s="23" t="s">
        <v>3</v>
      </c>
      <c r="Y96" s="24" t="s">
        <v>3</v>
      </c>
      <c r="Z96" s="21" t="s">
        <v>3</v>
      </c>
      <c r="AA96" s="22" t="s">
        <v>3</v>
      </c>
      <c r="AB96" s="22" t="s">
        <v>3</v>
      </c>
      <c r="AC96" s="22" t="s">
        <v>3</v>
      </c>
      <c r="AD96" s="22" t="s">
        <v>3</v>
      </c>
      <c r="AE96" s="21" t="s">
        <v>3</v>
      </c>
      <c r="AF96" s="21" t="s">
        <v>30</v>
      </c>
      <c r="AG96" s="32" t="s">
        <v>127</v>
      </c>
      <c r="AH96" s="32"/>
    </row>
    <row r="97" spans="1:34" x14ac:dyDescent="0.25">
      <c r="A97" s="50" t="s">
        <v>118</v>
      </c>
      <c r="B97" s="45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9"/>
      <c r="AG97" s="32"/>
      <c r="AH97" s="32"/>
    </row>
    <row r="98" spans="1:34" x14ac:dyDescent="0.25">
      <c r="A98" s="21">
        <v>1</v>
      </c>
      <c r="B98" s="30" t="s">
        <v>119</v>
      </c>
      <c r="C98" s="21" t="s">
        <v>120</v>
      </c>
      <c r="D98" s="21">
        <v>302</v>
      </c>
      <c r="E98" s="21" t="s">
        <v>3</v>
      </c>
      <c r="F98" s="21" t="s">
        <v>3</v>
      </c>
      <c r="G98" s="21">
        <v>302</v>
      </c>
      <c r="H98" s="21" t="s">
        <v>3</v>
      </c>
      <c r="I98" s="21" t="s">
        <v>45</v>
      </c>
      <c r="J98" s="22">
        <v>2.4820000000000002</v>
      </c>
      <c r="K98" s="22" t="s">
        <v>3</v>
      </c>
      <c r="L98" s="22" t="s">
        <v>3</v>
      </c>
      <c r="M98" s="22" t="s">
        <v>3</v>
      </c>
      <c r="N98" s="22" t="s">
        <v>3</v>
      </c>
      <c r="O98" s="22" t="s">
        <v>3</v>
      </c>
      <c r="P98" s="22" t="s">
        <v>3</v>
      </c>
      <c r="Q98" s="22">
        <v>1.022</v>
      </c>
      <c r="R98" s="22">
        <v>1.4819</v>
      </c>
      <c r="S98" s="22">
        <v>3.8477361555610823E-2</v>
      </c>
      <c r="T98" s="22">
        <v>1.46</v>
      </c>
      <c r="U98" s="22">
        <v>2.117</v>
      </c>
      <c r="V98" s="22">
        <v>5.7319628485081792E-2</v>
      </c>
      <c r="W98" s="21">
        <v>19</v>
      </c>
      <c r="X98" s="23">
        <v>3.8234914310504221E-2</v>
      </c>
      <c r="Y98" s="24">
        <v>0.33648703470850472</v>
      </c>
      <c r="Z98" s="21">
        <v>15</v>
      </c>
      <c r="AA98" s="22" t="s">
        <v>3</v>
      </c>
      <c r="AB98" s="22" t="s">
        <v>3</v>
      </c>
      <c r="AC98" s="22">
        <v>0.3</v>
      </c>
      <c r="AD98" s="22" t="s">
        <v>3</v>
      </c>
      <c r="AE98" s="21" t="s">
        <v>3</v>
      </c>
      <c r="AF98" s="21" t="s">
        <v>30</v>
      </c>
      <c r="AG98" s="211" t="s">
        <v>128</v>
      </c>
      <c r="AH98" s="32"/>
    </row>
    <row r="99" spans="1:34" x14ac:dyDescent="0.25">
      <c r="A99" s="21">
        <v>2</v>
      </c>
      <c r="B99" s="30" t="s">
        <v>244</v>
      </c>
      <c r="C99" s="21" t="s">
        <v>92</v>
      </c>
      <c r="D99" s="21">
        <v>1</v>
      </c>
      <c r="E99" s="21" t="s">
        <v>3</v>
      </c>
      <c r="F99" s="21" t="s">
        <v>3</v>
      </c>
      <c r="G99" s="21" t="s">
        <v>3</v>
      </c>
      <c r="H99" s="21">
        <v>1</v>
      </c>
      <c r="I99" s="21"/>
      <c r="J99" s="22"/>
      <c r="K99" s="22" t="s">
        <v>3</v>
      </c>
      <c r="L99" s="22" t="s">
        <v>3</v>
      </c>
      <c r="M99" s="22" t="s">
        <v>3</v>
      </c>
      <c r="N99" s="22" t="s">
        <v>3</v>
      </c>
      <c r="O99" s="22" t="s">
        <v>3</v>
      </c>
      <c r="P99" s="22" t="s">
        <v>3</v>
      </c>
      <c r="Q99" s="22" t="s">
        <v>3</v>
      </c>
      <c r="R99" s="22" t="s">
        <v>3</v>
      </c>
      <c r="S99" s="22" t="s">
        <v>3</v>
      </c>
      <c r="T99" s="22"/>
      <c r="U99" s="22"/>
      <c r="V99" s="22"/>
      <c r="W99" s="21"/>
      <c r="X99" s="23"/>
      <c r="Y99" s="24"/>
      <c r="Z99" s="21"/>
      <c r="AA99" s="22" t="s">
        <v>3</v>
      </c>
      <c r="AB99" s="22" t="s">
        <v>3</v>
      </c>
      <c r="AC99" s="22">
        <f>0.0999</f>
        <v>9.9900000000000003E-2</v>
      </c>
      <c r="AD99" s="22">
        <f>2.2845888</f>
        <v>2.2845887999999999</v>
      </c>
      <c r="AE99" s="21"/>
      <c r="AF99" s="21" t="s">
        <v>32</v>
      </c>
      <c r="AG99" s="212"/>
      <c r="AH99" s="32"/>
    </row>
    <row r="100" spans="1:34" x14ac:dyDescent="0.25">
      <c r="A100" s="50" t="s">
        <v>121</v>
      </c>
      <c r="B100" s="45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9"/>
      <c r="AG100" s="32"/>
      <c r="AH100" s="32"/>
    </row>
    <row r="101" spans="1:34" x14ac:dyDescent="0.25">
      <c r="A101" s="25">
        <v>1</v>
      </c>
      <c r="B101" s="30" t="s">
        <v>122</v>
      </c>
      <c r="C101" s="21" t="s">
        <v>29</v>
      </c>
      <c r="D101" s="21" t="s">
        <v>3</v>
      </c>
      <c r="E101" s="21">
        <v>1</v>
      </c>
      <c r="F101" s="21" t="s">
        <v>3</v>
      </c>
      <c r="G101" s="21" t="s">
        <v>3</v>
      </c>
      <c r="H101" s="21" t="s">
        <v>3</v>
      </c>
      <c r="I101" s="21" t="s">
        <v>45</v>
      </c>
      <c r="J101" s="22">
        <v>165.71609999999998</v>
      </c>
      <c r="K101" s="22">
        <v>15.065099999999999</v>
      </c>
      <c r="L101" s="22">
        <v>21.844394999999999</v>
      </c>
      <c r="M101" s="22">
        <v>0.51432251399999995</v>
      </c>
      <c r="N101" s="22">
        <v>50.216999999999999</v>
      </c>
      <c r="O101" s="22">
        <v>72.81465</v>
      </c>
      <c r="P101" s="22">
        <v>1.8024290528502767</v>
      </c>
      <c r="Q101" s="22">
        <v>50.216999999999999</v>
      </c>
      <c r="R101" s="22">
        <v>72.81465</v>
      </c>
      <c r="S101" s="22">
        <v>1.8906239385891472</v>
      </c>
      <c r="T101" s="22">
        <v>50.216999999999999</v>
      </c>
      <c r="U101" s="22">
        <v>72.81465</v>
      </c>
      <c r="V101" s="22">
        <v>1.9715203997502411</v>
      </c>
      <c r="W101" s="21">
        <v>2</v>
      </c>
      <c r="X101" s="23" t="s">
        <v>3</v>
      </c>
      <c r="Y101" s="24">
        <v>9.4480304930801839</v>
      </c>
      <c r="Z101" s="21">
        <v>7</v>
      </c>
      <c r="AA101" s="22" t="s">
        <v>3</v>
      </c>
      <c r="AB101" s="22" t="s">
        <v>3</v>
      </c>
      <c r="AC101" s="22" t="s">
        <v>3</v>
      </c>
      <c r="AD101" s="22" t="s">
        <v>3</v>
      </c>
      <c r="AE101" s="21" t="s">
        <v>3</v>
      </c>
      <c r="AF101" s="21" t="s">
        <v>30</v>
      </c>
      <c r="AG101" s="32" t="s">
        <v>128</v>
      </c>
      <c r="AH101" s="32"/>
    </row>
    <row r="102" spans="1:34" x14ac:dyDescent="0.25">
      <c r="A102" s="50" t="s">
        <v>143</v>
      </c>
      <c r="B102" s="45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9"/>
      <c r="AG102" s="32"/>
      <c r="AH102" s="32"/>
    </row>
    <row r="103" spans="1:34" x14ac:dyDescent="0.25">
      <c r="A103" s="21">
        <v>1</v>
      </c>
      <c r="B103" s="30" t="s">
        <v>142</v>
      </c>
      <c r="C103" s="21" t="s">
        <v>29</v>
      </c>
      <c r="D103" s="21">
        <v>1</v>
      </c>
      <c r="E103" s="21" t="s">
        <v>3</v>
      </c>
      <c r="F103" s="21">
        <v>1</v>
      </c>
      <c r="G103" s="21" t="s">
        <v>3</v>
      </c>
      <c r="H103" s="21" t="s">
        <v>3</v>
      </c>
      <c r="I103" s="21" t="s">
        <v>45</v>
      </c>
      <c r="J103" s="22">
        <v>19.478040760000003</v>
      </c>
      <c r="K103" s="22" t="s">
        <v>3</v>
      </c>
      <c r="L103" s="22" t="s">
        <v>3</v>
      </c>
      <c r="M103" s="22" t="s">
        <v>3</v>
      </c>
      <c r="N103" s="22" t="s">
        <v>3</v>
      </c>
      <c r="O103" s="22" t="s">
        <v>3</v>
      </c>
      <c r="P103" s="22" t="s">
        <v>3</v>
      </c>
      <c r="Q103" s="22">
        <v>9.7390203800000013</v>
      </c>
      <c r="R103" s="22">
        <v>14.121579551000002</v>
      </c>
      <c r="S103" s="22">
        <v>0.3601374188824577</v>
      </c>
      <c r="T103" s="22">
        <v>9.7390203800000013</v>
      </c>
      <c r="U103" s="22">
        <v>14.121579551000002</v>
      </c>
      <c r="V103" s="22">
        <v>0.41414768868556456</v>
      </c>
      <c r="W103" s="21">
        <v>8</v>
      </c>
      <c r="X103" s="23">
        <v>0.14620383510241036</v>
      </c>
      <c r="Y103" s="24">
        <v>2.974870394775583</v>
      </c>
      <c r="Z103" s="21">
        <v>15</v>
      </c>
      <c r="AA103" s="22" t="s">
        <v>3</v>
      </c>
      <c r="AB103" s="22">
        <v>2.74</v>
      </c>
      <c r="AC103" s="22" t="s">
        <v>3</v>
      </c>
      <c r="AD103" s="22" t="s">
        <v>3</v>
      </c>
      <c r="AE103" s="21" t="s">
        <v>3</v>
      </c>
      <c r="AF103" s="21" t="s">
        <v>32</v>
      </c>
      <c r="AG103" s="32" t="s">
        <v>128</v>
      </c>
      <c r="AH103" s="32"/>
    </row>
    <row r="104" spans="1:34" x14ac:dyDescent="0.25">
      <c r="A104" s="21">
        <v>2</v>
      </c>
      <c r="B104" s="30" t="s">
        <v>153</v>
      </c>
      <c r="C104" s="21" t="s">
        <v>29</v>
      </c>
      <c r="D104" s="21">
        <v>1</v>
      </c>
      <c r="E104" s="21" t="s">
        <v>3</v>
      </c>
      <c r="F104" s="21" t="s">
        <v>3</v>
      </c>
      <c r="G104" s="21">
        <v>1</v>
      </c>
      <c r="H104" s="21" t="s">
        <v>3</v>
      </c>
      <c r="I104" s="21" t="s">
        <v>45</v>
      </c>
      <c r="J104" s="22">
        <v>31.989483000000003</v>
      </c>
      <c r="K104" s="22" t="s">
        <v>3</v>
      </c>
      <c r="L104" s="22" t="s">
        <v>3</v>
      </c>
      <c r="M104" s="22" t="s">
        <v>3</v>
      </c>
      <c r="N104" s="22" t="s">
        <v>3</v>
      </c>
      <c r="O104" s="22" t="s">
        <v>3</v>
      </c>
      <c r="P104" s="22" t="s">
        <v>3</v>
      </c>
      <c r="Q104" s="22">
        <v>15.994741500000002</v>
      </c>
      <c r="R104" s="22">
        <v>23.192375175000002</v>
      </c>
      <c r="S104" s="22">
        <v>0.63675709767619704</v>
      </c>
      <c r="T104" s="22">
        <v>15.994741500000002</v>
      </c>
      <c r="U104" s="22">
        <v>23.192375175000002</v>
      </c>
      <c r="V104" s="22">
        <v>0.73225237487137085</v>
      </c>
      <c r="W104" s="21">
        <v>12</v>
      </c>
      <c r="X104" s="23">
        <v>0.10640884516887712</v>
      </c>
      <c r="Y104" s="24">
        <v>3.5402920061662715</v>
      </c>
      <c r="Z104" s="21">
        <v>15</v>
      </c>
      <c r="AA104" s="22" t="s">
        <v>3</v>
      </c>
      <c r="AB104" s="22">
        <v>0.29804683999999998</v>
      </c>
      <c r="AC104" s="22">
        <v>6.5910970599999992</v>
      </c>
      <c r="AD104" s="22" t="s">
        <v>3</v>
      </c>
      <c r="AE104" s="21" t="s">
        <v>3</v>
      </c>
      <c r="AF104" s="21" t="s">
        <v>32</v>
      </c>
      <c r="AG104" s="32" t="s">
        <v>146</v>
      </c>
      <c r="AH104" s="32"/>
    </row>
    <row r="105" spans="1:34" x14ac:dyDescent="0.25">
      <c r="A105" s="21">
        <v>3</v>
      </c>
      <c r="B105" s="30" t="s">
        <v>152</v>
      </c>
      <c r="C105" s="21" t="s">
        <v>29</v>
      </c>
      <c r="D105" s="21">
        <v>1</v>
      </c>
      <c r="E105" s="21" t="s">
        <v>3</v>
      </c>
      <c r="F105" s="21" t="s">
        <v>3</v>
      </c>
      <c r="G105" s="21">
        <v>1</v>
      </c>
      <c r="H105" s="21" t="s">
        <v>3</v>
      </c>
      <c r="I105" s="21" t="s">
        <v>45</v>
      </c>
      <c r="J105" s="22">
        <v>17.309432360000002</v>
      </c>
      <c r="K105" s="22" t="s">
        <v>3</v>
      </c>
      <c r="L105" s="22" t="s">
        <v>3</v>
      </c>
      <c r="M105" s="22" t="s">
        <v>3</v>
      </c>
      <c r="N105" s="22" t="s">
        <v>3</v>
      </c>
      <c r="O105" s="22" t="s">
        <v>3</v>
      </c>
      <c r="P105" s="22" t="s">
        <v>3</v>
      </c>
      <c r="Q105" s="22">
        <v>8.6547161800000012</v>
      </c>
      <c r="R105" s="22">
        <v>12.549338461000001</v>
      </c>
      <c r="S105" s="22">
        <v>0.34950736412976813</v>
      </c>
      <c r="T105" s="22">
        <v>8.6547161800000012</v>
      </c>
      <c r="U105" s="22">
        <v>12.549338461000001</v>
      </c>
      <c r="V105" s="22">
        <v>0.40192343101167849</v>
      </c>
      <c r="W105" s="21">
        <v>13</v>
      </c>
      <c r="X105" s="23">
        <v>8.6060007013303255E-2</v>
      </c>
      <c r="Y105" s="24">
        <v>1.5746787833780023</v>
      </c>
      <c r="Z105" s="21">
        <v>15</v>
      </c>
      <c r="AA105" s="22" t="s">
        <v>3</v>
      </c>
      <c r="AB105" s="22">
        <v>0.58933990999999997</v>
      </c>
      <c r="AC105" s="22">
        <v>3.7407753100000001</v>
      </c>
      <c r="AD105" s="22" t="s">
        <v>3</v>
      </c>
      <c r="AE105" s="21" t="s">
        <v>3</v>
      </c>
      <c r="AF105" s="21" t="s">
        <v>32</v>
      </c>
      <c r="AG105" s="32" t="s">
        <v>146</v>
      </c>
      <c r="AH105" s="32"/>
    </row>
    <row r="106" spans="1:34" x14ac:dyDescent="0.25">
      <c r="A106" s="21">
        <v>4</v>
      </c>
      <c r="B106" s="30" t="s">
        <v>245</v>
      </c>
      <c r="C106" s="21" t="s">
        <v>29</v>
      </c>
      <c r="D106" s="21">
        <v>1</v>
      </c>
      <c r="E106" s="21" t="s">
        <v>3</v>
      </c>
      <c r="F106" s="21" t="s">
        <v>3</v>
      </c>
      <c r="G106" s="21" t="s">
        <v>3</v>
      </c>
      <c r="H106" s="21">
        <v>1</v>
      </c>
      <c r="I106" s="21" t="s">
        <v>45</v>
      </c>
      <c r="J106" s="22" t="s">
        <v>3</v>
      </c>
      <c r="K106" s="22" t="s">
        <v>3</v>
      </c>
      <c r="L106" s="22" t="s">
        <v>3</v>
      </c>
      <c r="M106" s="22" t="s">
        <v>3</v>
      </c>
      <c r="N106" s="22" t="s">
        <v>3</v>
      </c>
      <c r="O106" s="22" t="s">
        <v>3</v>
      </c>
      <c r="P106" s="22" t="s">
        <v>3</v>
      </c>
      <c r="Q106" s="22" t="s">
        <v>3</v>
      </c>
      <c r="R106" s="22" t="s">
        <v>3</v>
      </c>
      <c r="S106" s="22" t="s">
        <v>3</v>
      </c>
      <c r="T106" s="22" t="s">
        <v>3</v>
      </c>
      <c r="U106" s="22" t="s">
        <v>3</v>
      </c>
      <c r="V106" s="22" t="s">
        <v>3</v>
      </c>
      <c r="W106" s="21" t="s">
        <v>3</v>
      </c>
      <c r="X106" s="23" t="s">
        <v>3</v>
      </c>
      <c r="Y106" s="24" t="s">
        <v>3</v>
      </c>
      <c r="Z106" s="21">
        <v>15</v>
      </c>
      <c r="AA106" s="22" t="s">
        <v>3</v>
      </c>
      <c r="AB106" s="22" t="s">
        <v>3</v>
      </c>
      <c r="AC106" s="22" t="s">
        <v>3</v>
      </c>
      <c r="AD106" s="22">
        <f>2.96491392</f>
        <v>2.9649139199999999</v>
      </c>
      <c r="AE106" s="21" t="s">
        <v>3</v>
      </c>
      <c r="AF106" s="21" t="s">
        <v>32</v>
      </c>
      <c r="AG106" s="32" t="s">
        <v>146</v>
      </c>
      <c r="AH106" s="32"/>
    </row>
    <row r="107" spans="1:34" s="12" customFormat="1" x14ac:dyDescent="0.25">
      <c r="A107" s="47" t="s">
        <v>123</v>
      </c>
      <c r="B107" s="48"/>
      <c r="C107" s="54"/>
      <c r="D107" s="54"/>
      <c r="E107" s="54"/>
      <c r="F107" s="54"/>
      <c r="G107" s="54"/>
      <c r="H107" s="55"/>
      <c r="I107" s="62" t="s">
        <v>45</v>
      </c>
      <c r="J107" s="63">
        <v>355.58000644603158</v>
      </c>
      <c r="K107" s="63" t="s">
        <v>3</v>
      </c>
      <c r="L107" s="63">
        <v>31.721452295146591</v>
      </c>
      <c r="M107" s="63">
        <v>0.75448401159766243</v>
      </c>
      <c r="N107" s="63" t="s">
        <v>3</v>
      </c>
      <c r="O107" s="63">
        <v>112.54064914785228</v>
      </c>
      <c r="P107" s="63">
        <v>2.8987594922481792</v>
      </c>
      <c r="Q107" s="63" t="s">
        <v>3</v>
      </c>
      <c r="R107" s="63">
        <v>177.75466078510513</v>
      </c>
      <c r="S107" s="63">
        <v>4.8363061752175005</v>
      </c>
      <c r="T107" s="63" t="s">
        <v>3</v>
      </c>
      <c r="U107" s="63">
        <v>193.57424711864172</v>
      </c>
      <c r="V107" s="63">
        <v>6.0950830139894725</v>
      </c>
      <c r="W107" s="62" t="s">
        <v>3</v>
      </c>
      <c r="X107" s="64" t="s">
        <v>3</v>
      </c>
      <c r="Y107" s="65" t="s">
        <v>3</v>
      </c>
      <c r="Z107" s="62" t="s">
        <v>3</v>
      </c>
      <c r="AA107" s="63">
        <f>SUM(AA81,AA82,AA84,AA86,AA89,AA90,AA91,AA93,AA94,AA95,AA96,AA98,AA99,AA101,AA103,AA104,AA105,AA106)</f>
        <v>0</v>
      </c>
      <c r="AB107" s="63">
        <f t="shared" ref="AB107:AD107" si="16">SUM(AB81,AB82,AB84,AB86,AB89,AB90,AB91,AB93,AB94,AB95,AB96,AB98,AB99,AB101,AB103,AB104,AB105,AB106)</f>
        <v>7.7505673256497172</v>
      </c>
      <c r="AC107" s="63">
        <f t="shared" si="16"/>
        <v>13.971236595122541</v>
      </c>
      <c r="AD107" s="63">
        <f t="shared" si="16"/>
        <v>5.2764163497171204</v>
      </c>
      <c r="AE107" s="62" t="s">
        <v>3</v>
      </c>
      <c r="AF107" s="62" t="s">
        <v>3</v>
      </c>
      <c r="AG107" s="49"/>
      <c r="AH107" s="49"/>
    </row>
    <row r="108" spans="1:34" s="12" customFormat="1" x14ac:dyDescent="0.25">
      <c r="A108" s="47" t="s">
        <v>124</v>
      </c>
      <c r="B108" s="48"/>
      <c r="C108" s="54"/>
      <c r="D108" s="54"/>
      <c r="E108" s="54"/>
      <c r="F108" s="54"/>
      <c r="G108" s="54"/>
      <c r="H108" s="55"/>
      <c r="I108" s="62" t="s">
        <v>45</v>
      </c>
      <c r="J108" s="63">
        <v>1077.5761333021649</v>
      </c>
      <c r="K108" s="63" t="s">
        <v>3</v>
      </c>
      <c r="L108" s="63">
        <v>192.22442851141813</v>
      </c>
      <c r="M108" s="63">
        <v>5.1551976388776248</v>
      </c>
      <c r="N108" s="63" t="s">
        <v>3</v>
      </c>
      <c r="O108" s="63">
        <v>338.41877417493743</v>
      </c>
      <c r="P108" s="63">
        <v>9.149668757881404</v>
      </c>
      <c r="Q108" s="63" t="s">
        <v>3</v>
      </c>
      <c r="R108" s="63">
        <v>487.72639206354449</v>
      </c>
      <c r="S108" s="63">
        <v>13.586814831776305</v>
      </c>
      <c r="T108" s="63" t="s">
        <v>3</v>
      </c>
      <c r="U108" s="63">
        <v>543.7580749610031</v>
      </c>
      <c r="V108" s="63">
        <v>16.217821660147848</v>
      </c>
      <c r="W108" s="62" t="s">
        <v>3</v>
      </c>
      <c r="X108" s="64" t="s">
        <v>3</v>
      </c>
      <c r="Y108" s="65" t="s">
        <v>3</v>
      </c>
      <c r="Z108" s="62" t="s">
        <v>3</v>
      </c>
      <c r="AA108" s="63">
        <f>SUM(AA31,AA77,AA107)</f>
        <v>0</v>
      </c>
      <c r="AB108" s="63">
        <f>SUM(AB31,AB77,AB107)</f>
        <v>21.801163055649717</v>
      </c>
      <c r="AC108" s="63">
        <f>SUM(AC31,AC77,AC107)</f>
        <v>27.264659591322541</v>
      </c>
      <c r="AD108" s="63">
        <f>SUM(AD31,AD77,AD107)</f>
        <v>9.8542983497171193</v>
      </c>
      <c r="AE108" s="62" t="s">
        <v>3</v>
      </c>
      <c r="AF108" s="62" t="s">
        <v>3</v>
      </c>
      <c r="AG108" s="49"/>
      <c r="AH108" s="49"/>
    </row>
    <row r="109" spans="1:34" s="12" customFormat="1" x14ac:dyDescent="0.25">
      <c r="A109" s="47" t="s">
        <v>125</v>
      </c>
      <c r="B109" s="48"/>
      <c r="C109" s="54"/>
      <c r="D109" s="54"/>
      <c r="E109" s="54"/>
      <c r="F109" s="54"/>
      <c r="G109" s="54"/>
      <c r="H109" s="55"/>
      <c r="I109" s="62" t="s">
        <v>45</v>
      </c>
      <c r="J109" s="63" t="s">
        <v>3</v>
      </c>
      <c r="K109" s="63" t="s">
        <v>3</v>
      </c>
      <c r="L109" s="63">
        <v>192.22442851141813</v>
      </c>
      <c r="M109" s="63">
        <v>5.1551976388776248</v>
      </c>
      <c r="N109" s="63" t="s">
        <v>3</v>
      </c>
      <c r="O109" s="63">
        <v>146.1943456635193</v>
      </c>
      <c r="P109" s="63">
        <v>3.9944711190037792</v>
      </c>
      <c r="Q109" s="63" t="s">
        <v>3</v>
      </c>
      <c r="R109" s="63">
        <v>149.30761788860707</v>
      </c>
      <c r="S109" s="63">
        <v>4.4371460738949011</v>
      </c>
      <c r="T109" s="63" t="s">
        <v>3</v>
      </c>
      <c r="U109" s="63">
        <v>56.031682897458609</v>
      </c>
      <c r="V109" s="63">
        <v>2.6310068283715431</v>
      </c>
      <c r="W109" s="221" t="s">
        <v>145</v>
      </c>
      <c r="X109" s="222"/>
      <c r="Y109" s="222"/>
      <c r="Z109" s="223"/>
      <c r="AA109" s="224">
        <f>SUM(AA108:AD108)</f>
        <v>58.920120996689377</v>
      </c>
      <c r="AB109" s="225"/>
      <c r="AC109" s="225"/>
      <c r="AD109" s="226"/>
      <c r="AE109" s="62" t="s">
        <v>3</v>
      </c>
      <c r="AF109" s="62" t="s">
        <v>3</v>
      </c>
      <c r="AG109" s="49"/>
      <c r="AH109" s="49"/>
    </row>
    <row r="110" spans="1:34" hidden="1" x14ac:dyDescent="0.25">
      <c r="A110" s="20"/>
    </row>
    <row r="111" spans="1:34" hidden="1" x14ac:dyDescent="0.25"/>
    <row r="112" spans="1:34" x14ac:dyDescent="0.25">
      <c r="A112" s="15" t="s">
        <v>26</v>
      </c>
    </row>
  </sheetData>
  <mergeCells count="44">
    <mergeCell ref="L7:L8"/>
    <mergeCell ref="R7:R8"/>
    <mergeCell ref="S7:S8"/>
    <mergeCell ref="I6:I8"/>
    <mergeCell ref="A3:AF3"/>
    <mergeCell ref="A5:A8"/>
    <mergeCell ref="B5:B8"/>
    <mergeCell ref="C5:H7"/>
    <mergeCell ref="I5:V5"/>
    <mergeCell ref="W5:Y6"/>
    <mergeCell ref="Z5:Z8"/>
    <mergeCell ref="AA5:AD7"/>
    <mergeCell ref="AE5:AE8"/>
    <mergeCell ref="K6:M6"/>
    <mergeCell ref="N6:P6"/>
    <mergeCell ref="J6:J8"/>
    <mergeCell ref="Q6:S6"/>
    <mergeCell ref="T6:V6"/>
    <mergeCell ref="K7:K8"/>
    <mergeCell ref="W109:Z109"/>
    <mergeCell ref="AA109:AD109"/>
    <mergeCell ref="M7:M8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Q7:Q8"/>
    <mergeCell ref="AG98:AG99"/>
    <mergeCell ref="AG5:AG8"/>
    <mergeCell ref="AH5:AH8"/>
    <mergeCell ref="AG36:AG50"/>
    <mergeCell ref="AG52:AG71"/>
    <mergeCell ref="AG73:AG74"/>
    <mergeCell ref="AF1:AH1"/>
    <mergeCell ref="Y2:AH2"/>
    <mergeCell ref="AB52:AB68"/>
    <mergeCell ref="AB81:AB82"/>
    <mergeCell ref="AG81:AG82"/>
    <mergeCell ref="AF5:AF8"/>
  </mergeCells>
  <pageMargins left="0" right="0" top="0" bottom="0" header="0" footer="0"/>
  <pageSetup paperSize="8" scale="40" fitToHeight="5" orientation="landscape" r:id="rId1"/>
  <ignoredErrors>
    <ignoredError sqref="AB6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 1+</vt:lpstr>
      <vt:lpstr>Пр 2+</vt:lpstr>
      <vt:lpstr>Пр 3 +</vt:lpstr>
      <vt:lpstr>'Пр 3 +'!Заголовки_для_печати</vt:lpstr>
      <vt:lpstr>'Пр 1+'!Область_печати</vt:lpstr>
      <vt:lpstr>'Пр 2+'!Область_печати</vt:lpstr>
      <vt:lpstr>'Пр 3 +'!Область_печати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IceTI</dc:creator>
  <cp:lastModifiedBy>Огеренко Михайл Михайлович</cp:lastModifiedBy>
  <cp:lastPrinted>2019-11-08T09:07:05Z</cp:lastPrinted>
  <dcterms:created xsi:type="dcterms:W3CDTF">2018-12-05T18:49:06Z</dcterms:created>
  <dcterms:modified xsi:type="dcterms:W3CDTF">2020-01-29T09:08:06Z</dcterms:modified>
</cp:coreProperties>
</file>