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ограмма энергосбережения" sheetId="4" r:id="rId1"/>
  </sheets>
  <definedNames>
    <definedName name="_xlnm._FilterDatabase" localSheetId="0" hidden="1">'Программа энергосбережения'!$10:$58</definedName>
    <definedName name="_xlnm.Print_Titles" localSheetId="0">'Программа энергосбережения'!$5:$10</definedName>
    <definedName name="_xlnm.Print_Area" localSheetId="0">'Программа энергосбережения'!$A$1:$AI$10</definedName>
  </definedNames>
  <calcPr calcId="144525"/>
</workbook>
</file>

<file path=xl/calcChain.xml><?xml version="1.0" encoding="utf-8"?>
<calcChain xmlns="http://schemas.openxmlformats.org/spreadsheetml/2006/main">
  <c r="AD56" i="4" l="1"/>
  <c r="AD57" i="4"/>
  <c r="AH56" i="4" l="1"/>
  <c r="AG56" i="4"/>
  <c r="AE56" i="4"/>
  <c r="AC56" i="4"/>
  <c r="AB56" i="4"/>
  <c r="AA56" i="4"/>
  <c r="AD54" i="4"/>
  <c r="AF47" i="4"/>
  <c r="AD47" i="4"/>
  <c r="AF46" i="4"/>
  <c r="AD38" i="4"/>
  <c r="AD32" i="4"/>
  <c r="AD30" i="4"/>
  <c r="AD29" i="4"/>
  <c r="AH25" i="4"/>
  <c r="AG25" i="4"/>
  <c r="AE25" i="4"/>
  <c r="AC25" i="4"/>
  <c r="AB25" i="4"/>
  <c r="AA25" i="4"/>
  <c r="AD22" i="4"/>
  <c r="AF20" i="4"/>
  <c r="AF25" i="4" s="1"/>
  <c r="AD19" i="4"/>
  <c r="AH15" i="4"/>
  <c r="AG15" i="4"/>
  <c r="AF15" i="4"/>
  <c r="AE15" i="4"/>
  <c r="AD15" i="4"/>
  <c r="AC15" i="4"/>
  <c r="AB15" i="4"/>
  <c r="AA15" i="4"/>
  <c r="AE57" i="4" l="1"/>
  <c r="AD25" i="4"/>
  <c r="AH57" i="4"/>
  <c r="AG57" i="4"/>
  <c r="AF56" i="4"/>
  <c r="AF57" i="4" s="1"/>
  <c r="AB57" i="4"/>
  <c r="AC57" i="4"/>
  <c r="AA57" i="4"/>
</calcChain>
</file>

<file path=xl/sharedStrings.xml><?xml version="1.0" encoding="utf-8"?>
<sst xmlns="http://schemas.openxmlformats.org/spreadsheetml/2006/main" count="446" uniqueCount="81">
  <si>
    <t xml:space="preserve">Приложение № 3  </t>
  </si>
  <si>
    <t>к требованиям к форме программы в области энергосбережения и повышения энергетической эффективности для организаций, осуществляющих регулируемые виды деятельности, и отчетности о ходе ее реализации</t>
  </si>
  <si>
    <t xml:space="preserve">ПЕРЕЧЕНЬ МЕРОПРИЯТИЙ, ОСНОВНОЙ ЦЕЛЬЮ КОТОРЫХ ЯВЛЯЕТСЯ ЭНЕРГОСБЕРЕЖЕНИЕ И (ИЛИ) ПОВЫШЕНИЕ ЭНЕРГЕТИЧЕСКОЙ ЭФФЕКТИВНОСТИ
</t>
  </si>
  <si>
    <t>N п/п</t>
  </si>
  <si>
    <t>Наименование мероприятия программы</t>
  </si>
  <si>
    <t>Объемы выполнения (план) с разбивкой 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</si>
  <si>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</si>
  <si>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</si>
  <si>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амортизации, лет</t>
  </si>
  <si>
    <r>
      <t xml:space="preserve">Затраты (план), млн. руб. </t>
    </r>
    <r>
      <rPr>
        <b/>
        <sz val="12"/>
        <color theme="1"/>
        <rFont val="Times New Roman"/>
        <family val="1"/>
        <charset val="204"/>
      </rPr>
      <t>(без НДС)</t>
    </r>
    <r>
      <rPr>
        <sz val="12"/>
        <color theme="1"/>
        <rFont val="Times New Roman"/>
        <family val="1"/>
        <charset val="204"/>
      </rPr>
      <t>, с разбивкой по годам действия программы</t>
    </r>
  </si>
  <si>
    <t>Источник финансирования</t>
  </si>
  <si>
    <t>ед. изм.</t>
  </si>
  <si>
    <t>всего по годам экономия в указанной размерности</t>
  </si>
  <si>
    <t>численное значение экономии в указанной размерности</t>
  </si>
  <si>
    <t>численное значение экономии, т у. т.</t>
  </si>
  <si>
    <t>численное значение экономии, млн. руб.</t>
  </si>
  <si>
    <t>дисконтированный срок окупаемости, лет</t>
  </si>
  <si>
    <t>ВНД, %</t>
  </si>
  <si>
    <t>ЧДД, млн. руб.</t>
  </si>
  <si>
    <t>всего</t>
  </si>
  <si>
    <t>План (утв.)</t>
  </si>
  <si>
    <t>План (кор.)</t>
  </si>
  <si>
    <t>ОРГАНИЗАЦИОННЫЕ МЕРОПРИЯТИЯ</t>
  </si>
  <si>
    <t>Разработка технической политики предприятия</t>
  </si>
  <si>
    <t>шт</t>
  </si>
  <si>
    <t>-</t>
  </si>
  <si>
    <t>Собственные средства*</t>
  </si>
  <si>
    <t>Приобретение тепловизора для нужд эксплуатирующих служб с целью проведения работ п.7 и п.8 раздела "Организационные мероприятия"</t>
  </si>
  <si>
    <t>Разработка и реализация графиков перемещения ДЭУ между населенными пунктами</t>
  </si>
  <si>
    <t>т.ДТ</t>
  </si>
  <si>
    <t>Собственные средства</t>
  </si>
  <si>
    <t>ИТОГО ПО ОРГАНИЗАЦИОННЫМ МЕРОПРИЯТИЯМ</t>
  </si>
  <si>
    <t>МЕРОПРИЯТИЯ НАПРАВЛЕННЫЕ НА АВТОМАТИЗАЦИЮ ПРОИЗВОДСТВЕННЫХ ПРОЦЕССОВ И ОБЕСПЕЧЕНИЮ УЧЕТА ЭНЕРГОРЕСУРСОВ</t>
  </si>
  <si>
    <t>Внедрение систем мониторинга и автоматизации управления и производства электроэнергии на ДЭС Саранпауль, ДЭС Сосьва, ДЭС Няксимволь, ДЭС Шугур, ДЭС Урманный, ДЭС Кедровый, ДЭС Кирпичный, ДЭС Согом, ДЭС Елизарово.</t>
  </si>
  <si>
    <t>Установка приборов учета электрической энергии</t>
  </si>
  <si>
    <t xml:space="preserve">Внедрение и развитие АИИС УЭ
Березовский район: д. Анеева, д. Кимкьясуй, с. Ломбовож, с. Саранпауль, д. Сартынья
Белоярский район : с. Ванзеват, д. Нумто, д. Пашторы, с. Тугияны, 
Ханты-Мансийский район : п. Кирпичный, п. Кедровый, п. Урманный, с. Елизарово
</t>
  </si>
  <si>
    <t>Установка пофидерных счётчиков для технического учёта отпускаемой электроэнергии с шин ТП</t>
  </si>
  <si>
    <t>шт.</t>
  </si>
  <si>
    <t>?</t>
  </si>
  <si>
    <t>Установка приборов учета дизельного топлива на ДЭС</t>
  </si>
  <si>
    <t>Установка приборов учета дизельного топлива на топливные магистрали к ДГА (массомеры)</t>
  </si>
  <si>
    <t>Установка приборов учета тепловой энергии</t>
  </si>
  <si>
    <r>
      <t>Установка приборов учета тепловой энергии</t>
    </r>
    <r>
      <rPr>
        <b/>
        <sz val="12"/>
        <color theme="1"/>
        <rFont val="Times New Roman"/>
        <family val="1"/>
        <charset val="204"/>
      </rPr>
      <t xml:space="preserve"> у ЦТП в д. Согом</t>
    </r>
  </si>
  <si>
    <t>ИТОГО ПО МЕРОПРИЯТИЯМ НАПРАВЛЕННЫМ НА АВТОМАТИЗАЦИЮ ПРОИЗВОДСТВЕННЫХ ПРОЦЕССОВ И УЧЕТА ЭНЕРГОРЕСУРСОВ</t>
  </si>
  <si>
    <t>МЕРОПРИЯТИЯ НАПРАВЛЕННЫЕ ПОВЫШЕНИЕ ЭНЕРГЕТИЧЕСКОЙ ЭФФЕКТИВНОСТИ</t>
  </si>
  <si>
    <t>Снижение расхода электрической энергии, потребляемой на собственные нужды ДЭС</t>
  </si>
  <si>
    <t xml:space="preserve">Оснащение осветительными устройствами с использованием светодиодов </t>
  </si>
  <si>
    <t>Внутреннее освещение</t>
  </si>
  <si>
    <t>Наружное освещение</t>
  </si>
  <si>
    <t>&lt; 1</t>
  </si>
  <si>
    <t>Автоматизация управления освещением</t>
  </si>
  <si>
    <t>Установка автоматизированных систем управления электрическим освещением</t>
  </si>
  <si>
    <t>Использование вторичного тепла</t>
  </si>
  <si>
    <t>Установка утилизаторов тепловой энергии для обеспечения собственных нужд отопления ДЭС Кимкъясуй</t>
  </si>
  <si>
    <t>Установка утилизаторов тепловой энергии для обеспечения собственных нужд отопления ДЭС Карым</t>
  </si>
  <si>
    <t>Снижение потерь электрической энергии</t>
  </si>
  <si>
    <t>Реконструкция электрических сетей</t>
  </si>
  <si>
    <t>Реконструкция ВЛ-0,4 кВ в д. Анеева, с подвеской на существующих опорах СИП-2 3х70+1х70+1х16, взамен голого провода (1,6 км)</t>
  </si>
  <si>
    <t>км</t>
  </si>
  <si>
    <t>Реконструкция ВЛ-0,4 кВ в с. Саранпауль, с подвеской на существующих опорах СИП-2 3х70+1х70+1х16, взамен голого провода (10 км)</t>
  </si>
  <si>
    <t>Реконструкция ВЛ-0,4 кВ в д. Тугияны, с подвеской на существующих опорах СИП-2 3х70+1х70+1х16, взамен голого провода (1,5 км)</t>
  </si>
  <si>
    <t>Замена, установка трансформаторов, оптимизация загрузки трансформаторов</t>
  </si>
  <si>
    <t xml:space="preserve">Замена в ТП-№5 трансформатора ТМ-250 кВА  на ТМГ-100 кВА с. Саранпауль </t>
  </si>
  <si>
    <t xml:space="preserve">Замена в ТП-№6 трансформатора ТМ-250 кВА  на ТМГ-100 кВА с. Саранпауль </t>
  </si>
  <si>
    <t xml:space="preserve">Замена в ТП-№17 трансформатора ТМ-250 кВА  на ТМГ-100 кВА с. Саранпауль </t>
  </si>
  <si>
    <t xml:space="preserve">Замена в ТП-№20 трансформатора ТМ-250 кВА  на ТМГ-100 кВА с. Саранпауль </t>
  </si>
  <si>
    <t>Установка симметрирующих трансформаторов Ensto в д. Тугияны, д. Пашторы, д. Нумто, д. Анеева, д. Сартынья, с. Карым</t>
  </si>
  <si>
    <t>Установка автоматических устройств компенсирующих реактивную мощность (АУКРМ) в КТПН-6/0,4 кВ №2, КТПН-6/0,4 кВ №3 с. Корлики</t>
  </si>
  <si>
    <t>Сокращение потерь тепловой энергии</t>
  </si>
  <si>
    <t>Реконструкция внутренних сетей котельной в д. Согом</t>
  </si>
  <si>
    <t>Ремонт магистрали тепловой сети в д. Согом</t>
  </si>
  <si>
    <t>Развитие когенерации</t>
  </si>
  <si>
    <t>Установка утилизаторов тепловой энергии д.Корлики</t>
  </si>
  <si>
    <t>Развитие НВИЭ</t>
  </si>
  <si>
    <t>Строительство солнечной электростанции д.Никулкина (уст.мощн 10кВт)</t>
  </si>
  <si>
    <t>Строительство солнечной сетевой электростанции (СЭС) в с. Няксимволь</t>
  </si>
  <si>
    <t>ИТОГО ПО МЕРОПРИЯТИЯМ НАПРАВЛЕННЫМ НА ПОВЫШЕНИЕ ЭНЕРГЕТИЧЕСКОЙ ЭФФЕКТИВНОСТИ</t>
  </si>
  <si>
    <t>ИТОГО ПО МЕРОПРИЯТИЯМ НАРАСТАЮЩИМ ИТОГОМ</t>
  </si>
  <si>
    <t>ИТОГО ПО МЕРОПРИЯТИЯМ ПО ГОДАМ</t>
  </si>
  <si>
    <t>Капитальные затраты</t>
  </si>
  <si>
    <t>* Собственные средства предполагаемые получением Обществом в результате реструктуризации с АО "Энергоактив" путём слияния.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</si>
</sst>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-* #,##0.00_₽_-;\-* #,##0.00_₽_-;_-* &quot;-&quot;??_₽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3" fillId="0" borderId="0" xfId="2" applyFont="1" applyFill="1" applyBorder="1" applyAlignment="1">
      <alignment horizontal="center" wrapText="1"/>
    </xf>
    <xf numFmtId="2" fontId="3" fillId="0" borderId="0" xfId="2" applyNumberFormat="1" applyFont="1" applyFill="1" applyBorder="1" applyAlignment="1">
      <alignment horizontal="left" wrapText="1"/>
    </xf>
    <xf numFmtId="2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wrapText="1"/>
    </xf>
    <xf numFmtId="10" fontId="3" fillId="0" borderId="0" xfId="1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wrapText="1"/>
    </xf>
    <xf numFmtId="164" fontId="3" fillId="0" borderId="0" xfId="2" applyNumberFormat="1" applyFont="1" applyFill="1" applyBorder="1" applyAlignment="1">
      <alignment vertical="center" wrapText="1"/>
    </xf>
    <xf numFmtId="0" fontId="3" fillId="0" borderId="0" xfId="2" applyFont="1" applyFill="1" applyBorder="1" applyAlignment="1">
      <alignment wrapText="1"/>
    </xf>
    <xf numFmtId="0" fontId="3" fillId="0" borderId="0" xfId="2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0" fontId="3" fillId="0" borderId="15" xfId="1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2" fontId="3" fillId="0" borderId="8" xfId="2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left" vertical="center" wrapText="1"/>
    </xf>
    <xf numFmtId="2" fontId="4" fillId="2" borderId="0" xfId="2" applyNumberFormat="1" applyFont="1" applyFill="1" applyBorder="1" applyAlignment="1">
      <alignment wrapText="1"/>
    </xf>
    <xf numFmtId="2" fontId="6" fillId="0" borderId="0" xfId="2" applyNumberFormat="1" applyFont="1" applyFill="1" applyBorder="1" applyAlignment="1">
      <alignment wrapText="1"/>
    </xf>
    <xf numFmtId="0" fontId="4" fillId="0" borderId="8" xfId="2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2" fontId="4" fillId="2" borderId="16" xfId="2" applyNumberFormat="1" applyFont="1" applyFill="1" applyBorder="1" applyAlignment="1">
      <alignment horizontal="center" vertical="center" wrapText="1"/>
    </xf>
    <xf numFmtId="2" fontId="4" fillId="2" borderId="17" xfId="2" applyNumberFormat="1" applyFont="1" applyFill="1" applyBorder="1" applyAlignment="1">
      <alignment horizontal="center" vertical="center" wrapText="1"/>
    </xf>
    <xf numFmtId="2" fontId="4" fillId="2" borderId="15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0" fontId="3" fillId="0" borderId="0" xfId="1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center" wrapText="1"/>
    </xf>
    <xf numFmtId="2" fontId="11" fillId="0" borderId="8" xfId="2" applyNumberFormat="1" applyFont="1" applyFill="1" applyBorder="1" applyAlignment="1">
      <alignment horizontal="center" vertical="center" wrapText="1"/>
    </xf>
    <xf numFmtId="2" fontId="4" fillId="4" borderId="17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10" fontId="3" fillId="0" borderId="3" xfId="1" applyNumberFormat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15" xfId="1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right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" xfId="4"/>
    <cellStyle name="Обычный 2" xfId="5"/>
    <cellStyle name="Обычный 2 2 5 12 2" xfId="6"/>
    <cellStyle name="Обычный 2 2 5 12 2 2" xfId="7"/>
    <cellStyle name="Обычный 3" xfId="2"/>
    <cellStyle name="Обычный 3 2" xfId="8"/>
    <cellStyle name="Обычный 3_Уточненная заявка на 2016_Уточненная заявка на 2016_Уточненная заявка на 2016" xfId="9"/>
    <cellStyle name="Обычный 4" xfId="10"/>
    <cellStyle name="Обычный 5" xfId="11"/>
    <cellStyle name="Обычный 5 2" xfId="12"/>
    <cellStyle name="Обычный 6" xfId="13"/>
    <cellStyle name="Обычный 7" xfId="14"/>
    <cellStyle name="Обычный 8" xfId="15"/>
    <cellStyle name="Обычный 9" xfId="16"/>
    <cellStyle name="Процентный" xfId="1" builtinId="5"/>
    <cellStyle name="Процентный 2" xfId="17"/>
    <cellStyle name="Стиль 1" xfId="18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H60"/>
  <sheetViews>
    <sheetView tabSelected="1" zoomScale="70" zoomScaleNormal="70" workbookViewId="0">
      <pane xSplit="2" ySplit="10" topLeftCell="C30" activePane="bottomRight" state="frozen"/>
      <selection activeCell="A44" sqref="A44:AF44"/>
      <selection pane="topRight" activeCell="A44" sqref="A44:AF44"/>
      <selection pane="bottomLeft" activeCell="A44" sqref="A44:AF44"/>
      <selection pane="bottomRight" activeCell="AH57" activeCellId="2" sqref="AD57 AF57 AH57"/>
    </sheetView>
  </sheetViews>
  <sheetFormatPr defaultColWidth="9.140625" defaultRowHeight="15.75" x14ac:dyDescent="0.25"/>
  <cols>
    <col min="1" max="1" width="8.140625" style="38" customWidth="1"/>
    <col min="2" max="2" width="84.85546875" style="2" customWidth="1"/>
    <col min="3" max="3" width="9.42578125" style="3" customWidth="1"/>
    <col min="4" max="4" width="9.42578125" style="35" customWidth="1"/>
    <col min="5" max="8" width="9.42578125" style="35" hidden="1" customWidth="1"/>
    <col min="9" max="9" width="9.42578125" style="3" hidden="1" customWidth="1"/>
    <col min="10" max="10" width="14.7109375" style="3" hidden="1" customWidth="1"/>
    <col min="11" max="22" width="14.7109375" style="5" hidden="1" customWidth="1"/>
    <col min="23" max="23" width="10.85546875" style="35" hidden="1" customWidth="1"/>
    <col min="24" max="24" width="10.85546875" style="7" hidden="1" customWidth="1"/>
    <col min="25" max="25" width="10.85546875" style="5" hidden="1" customWidth="1"/>
    <col min="26" max="26" width="29.28515625" style="35" customWidth="1"/>
    <col min="27" max="27" width="12.42578125" style="5" hidden="1" customWidth="1"/>
    <col min="28" max="28" width="12.5703125" style="5" bestFit="1" customWidth="1"/>
    <col min="29" max="29" width="12.42578125" style="5" bestFit="1" customWidth="1"/>
    <col min="30" max="30" width="12.5703125" style="5" customWidth="1"/>
    <col min="31" max="31" width="12.42578125" style="5" bestFit="1" customWidth="1"/>
    <col min="32" max="32" width="12.5703125" style="5" bestFit="1" customWidth="1"/>
    <col min="33" max="33" width="13.140625" style="5" hidden="1" customWidth="1"/>
    <col min="34" max="34" width="12.5703125" style="5" bestFit="1" customWidth="1"/>
    <col min="35" max="35" width="26.7109375" style="3" customWidth="1"/>
    <col min="36" max="36" width="15.42578125" style="8" bestFit="1" customWidth="1"/>
    <col min="37" max="37" width="15.5703125" style="8" bestFit="1" customWidth="1"/>
    <col min="38" max="40" width="14.5703125" style="8" bestFit="1" customWidth="1"/>
    <col min="41" max="41" width="14" style="8" customWidth="1"/>
    <col min="42" max="50" width="11.85546875" style="8" bestFit="1" customWidth="1"/>
    <col min="51" max="66" width="11.7109375" style="8" bestFit="1" customWidth="1"/>
    <col min="67" max="87" width="13" style="8" bestFit="1" customWidth="1"/>
    <col min="88" max="88" width="12.28515625" style="8" bestFit="1" customWidth="1"/>
    <col min="89" max="89" width="15" style="8" bestFit="1" customWidth="1"/>
    <col min="90" max="90" width="9.7109375" style="8" bestFit="1" customWidth="1"/>
    <col min="91" max="93" width="13.7109375" style="8" bestFit="1" customWidth="1"/>
    <col min="94" max="139" width="9.140625" style="8"/>
    <col min="140" max="140" width="10.7109375" style="8" customWidth="1"/>
    <col min="141" max="164" width="9.140625" style="8"/>
    <col min="165" max="189" width="11.85546875" style="8" customWidth="1"/>
    <col min="190" max="192" width="7.42578125" style="8" customWidth="1"/>
    <col min="193" max="222" width="8.7109375" style="8" bestFit="1" customWidth="1"/>
    <col min="223" max="240" width="7.42578125" style="8" customWidth="1"/>
    <col min="241" max="241" width="6.85546875" style="8" bestFit="1" customWidth="1"/>
    <col min="242" max="242" width="8.7109375" style="8" bestFit="1" customWidth="1"/>
    <col min="243" max="261" width="11.28515625" style="8" bestFit="1" customWidth="1"/>
    <col min="262" max="262" width="12.28515625" style="8" bestFit="1" customWidth="1"/>
    <col min="263" max="263" width="11.28515625" style="8" bestFit="1" customWidth="1"/>
    <col min="264" max="271" width="10" style="8" bestFit="1" customWidth="1"/>
    <col min="272" max="292" width="12.28515625" style="8" bestFit="1" customWidth="1"/>
    <col min="293" max="293" width="9.140625" style="8"/>
    <col min="294" max="294" width="15.140625" style="8" customWidth="1"/>
    <col min="295" max="295" width="9.140625" style="8"/>
    <col min="296" max="296" width="10" style="8" bestFit="1" customWidth="1"/>
    <col min="297" max="297" width="13" style="8" customWidth="1"/>
    <col min="298" max="298" width="12.5703125" style="8" customWidth="1"/>
    <col min="299" max="344" width="9.140625" style="8"/>
    <col min="345" max="345" width="12.28515625" style="8" customWidth="1"/>
    <col min="346" max="346" width="19.85546875" style="8" customWidth="1"/>
    <col min="347" max="16384" width="9.140625" style="8"/>
  </cols>
  <sheetData>
    <row r="1" spans="1:346" x14ac:dyDescent="0.25">
      <c r="A1" s="1"/>
      <c r="D1" s="4"/>
      <c r="E1" s="4"/>
      <c r="F1" s="4"/>
      <c r="G1" s="4"/>
      <c r="H1" s="4"/>
      <c r="M1" s="6"/>
      <c r="W1" s="4"/>
      <c r="Z1" s="4"/>
      <c r="AI1" s="3" t="s">
        <v>0</v>
      </c>
    </row>
    <row r="2" spans="1:346" hidden="1" x14ac:dyDescent="0.25">
      <c r="A2" s="1"/>
      <c r="D2" s="4"/>
      <c r="E2" s="4"/>
      <c r="F2" s="4"/>
      <c r="G2" s="4"/>
      <c r="H2" s="4"/>
      <c r="M2" s="6"/>
      <c r="N2" s="9"/>
      <c r="O2" s="9"/>
      <c r="P2" s="9"/>
      <c r="Q2" s="9"/>
      <c r="R2" s="9"/>
      <c r="S2" s="9"/>
      <c r="W2" s="4"/>
      <c r="Z2" s="4"/>
      <c r="AC2" s="68" t="s">
        <v>1</v>
      </c>
      <c r="AD2" s="68"/>
      <c r="AE2" s="68"/>
      <c r="AF2" s="68"/>
      <c r="AG2" s="68"/>
      <c r="AH2" s="68"/>
      <c r="AI2" s="68"/>
    </row>
    <row r="3" spans="1:346" x14ac:dyDescent="0.2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5" spans="1:346" s="11" customFormat="1" ht="15.75" customHeight="1" x14ac:dyDescent="0.25">
      <c r="A5" s="58" t="s">
        <v>3</v>
      </c>
      <c r="B5" s="58" t="s">
        <v>4</v>
      </c>
      <c r="C5" s="70" t="s">
        <v>5</v>
      </c>
      <c r="D5" s="71"/>
      <c r="E5" s="71"/>
      <c r="F5" s="71"/>
      <c r="G5" s="71"/>
      <c r="H5" s="72"/>
      <c r="I5" s="61" t="s">
        <v>6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70" t="s">
        <v>7</v>
      </c>
      <c r="X5" s="71"/>
      <c r="Y5" s="72"/>
      <c r="Z5" s="58" t="s">
        <v>8</v>
      </c>
      <c r="AA5" s="77" t="s">
        <v>9</v>
      </c>
      <c r="AB5" s="77"/>
      <c r="AC5" s="77"/>
      <c r="AD5" s="77"/>
      <c r="AE5" s="77"/>
      <c r="AF5" s="77"/>
      <c r="AG5" s="77"/>
      <c r="AH5" s="77"/>
      <c r="AI5" s="58" t="s">
        <v>10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</row>
    <row r="6" spans="1:346" s="11" customFormat="1" ht="15.75" customHeight="1" x14ac:dyDescent="0.25">
      <c r="A6" s="59"/>
      <c r="B6" s="59"/>
      <c r="C6" s="73"/>
      <c r="D6" s="74"/>
      <c r="E6" s="74"/>
      <c r="F6" s="74"/>
      <c r="G6" s="74"/>
      <c r="H6" s="75"/>
      <c r="I6" s="58" t="s">
        <v>11</v>
      </c>
      <c r="J6" s="58" t="s">
        <v>12</v>
      </c>
      <c r="K6" s="61">
        <v>2017</v>
      </c>
      <c r="L6" s="62"/>
      <c r="M6" s="63"/>
      <c r="N6" s="61">
        <v>2018</v>
      </c>
      <c r="O6" s="62"/>
      <c r="P6" s="63"/>
      <c r="Q6" s="61">
        <v>2019</v>
      </c>
      <c r="R6" s="62"/>
      <c r="S6" s="63"/>
      <c r="T6" s="61">
        <v>2020</v>
      </c>
      <c r="U6" s="62"/>
      <c r="V6" s="63"/>
      <c r="W6" s="66"/>
      <c r="X6" s="67"/>
      <c r="Y6" s="76"/>
      <c r="Z6" s="59"/>
      <c r="AA6" s="77"/>
      <c r="AB6" s="77"/>
      <c r="AC6" s="77"/>
      <c r="AD6" s="77"/>
      <c r="AE6" s="77"/>
      <c r="AF6" s="77"/>
      <c r="AG6" s="77"/>
      <c r="AH6" s="77"/>
      <c r="AI6" s="59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</row>
    <row r="7" spans="1:346" s="11" customFormat="1" ht="15.75" customHeight="1" x14ac:dyDescent="0.25">
      <c r="A7" s="59"/>
      <c r="B7" s="59"/>
      <c r="C7" s="66"/>
      <c r="D7" s="67"/>
      <c r="E7" s="67"/>
      <c r="F7" s="67"/>
      <c r="G7" s="67"/>
      <c r="H7" s="76"/>
      <c r="I7" s="59"/>
      <c r="J7" s="59"/>
      <c r="K7" s="56" t="s">
        <v>13</v>
      </c>
      <c r="L7" s="56" t="s">
        <v>14</v>
      </c>
      <c r="M7" s="56" t="s">
        <v>15</v>
      </c>
      <c r="N7" s="56" t="s">
        <v>13</v>
      </c>
      <c r="O7" s="56" t="s">
        <v>14</v>
      </c>
      <c r="P7" s="56" t="s">
        <v>15</v>
      </c>
      <c r="Q7" s="56" t="s">
        <v>13</v>
      </c>
      <c r="R7" s="56" t="s">
        <v>14</v>
      </c>
      <c r="S7" s="56" t="s">
        <v>15</v>
      </c>
      <c r="T7" s="56" t="s">
        <v>13</v>
      </c>
      <c r="U7" s="56" t="s">
        <v>14</v>
      </c>
      <c r="V7" s="56" t="s">
        <v>15</v>
      </c>
      <c r="W7" s="58" t="s">
        <v>16</v>
      </c>
      <c r="X7" s="64" t="s">
        <v>17</v>
      </c>
      <c r="Y7" s="56" t="s">
        <v>18</v>
      </c>
      <c r="Z7" s="59"/>
      <c r="AA7" s="77"/>
      <c r="AB7" s="77"/>
      <c r="AC7" s="77"/>
      <c r="AD7" s="77"/>
      <c r="AE7" s="77"/>
      <c r="AF7" s="77"/>
      <c r="AG7" s="77"/>
      <c r="AH7" s="77"/>
      <c r="AI7" s="59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0"/>
      <c r="KH7" s="12"/>
      <c r="KI7" s="12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</row>
    <row r="8" spans="1:346" s="11" customFormat="1" ht="111" customHeight="1" x14ac:dyDescent="0.25">
      <c r="A8" s="60"/>
      <c r="B8" s="60"/>
      <c r="C8" s="14" t="s">
        <v>11</v>
      </c>
      <c r="D8" s="14" t="s">
        <v>19</v>
      </c>
      <c r="E8" s="14">
        <v>2017</v>
      </c>
      <c r="F8" s="14">
        <v>2018</v>
      </c>
      <c r="G8" s="14">
        <v>2019</v>
      </c>
      <c r="H8" s="14">
        <v>2020</v>
      </c>
      <c r="I8" s="60"/>
      <c r="J8" s="60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60"/>
      <c r="X8" s="65"/>
      <c r="Y8" s="57"/>
      <c r="Z8" s="60"/>
      <c r="AA8" s="66">
        <v>2017</v>
      </c>
      <c r="AB8" s="67"/>
      <c r="AC8" s="66">
        <v>2018</v>
      </c>
      <c r="AD8" s="67"/>
      <c r="AE8" s="66">
        <v>2019</v>
      </c>
      <c r="AF8" s="67"/>
      <c r="AG8" s="61">
        <v>2020</v>
      </c>
      <c r="AH8" s="62"/>
      <c r="AI8" s="5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</row>
    <row r="9" spans="1:346" s="11" customFormat="1" x14ac:dyDescent="0.25">
      <c r="A9" s="15"/>
      <c r="B9" s="15"/>
      <c r="C9" s="14"/>
      <c r="D9" s="14"/>
      <c r="E9" s="14"/>
      <c r="F9" s="14"/>
      <c r="G9" s="14"/>
      <c r="H9" s="14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/>
      <c r="X9" s="17"/>
      <c r="Y9" s="16"/>
      <c r="Z9" s="15"/>
      <c r="AA9" s="14" t="s">
        <v>20</v>
      </c>
      <c r="AB9" s="14" t="s">
        <v>21</v>
      </c>
      <c r="AC9" s="14" t="s">
        <v>20</v>
      </c>
      <c r="AD9" s="14" t="s">
        <v>21</v>
      </c>
      <c r="AE9" s="14" t="s">
        <v>20</v>
      </c>
      <c r="AF9" s="14" t="s">
        <v>21</v>
      </c>
      <c r="AG9" s="14" t="s">
        <v>20</v>
      </c>
      <c r="AH9" s="14" t="s">
        <v>21</v>
      </c>
      <c r="AI9" s="6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</row>
    <row r="10" spans="1:346" s="11" customFormat="1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8">
        <v>24</v>
      </c>
      <c r="Y10" s="14">
        <v>25</v>
      </c>
      <c r="Z10" s="14">
        <v>26</v>
      </c>
      <c r="AA10" s="14">
        <v>27</v>
      </c>
      <c r="AB10" s="14">
        <v>28</v>
      </c>
      <c r="AC10" s="14">
        <v>30</v>
      </c>
      <c r="AD10" s="14">
        <v>31</v>
      </c>
      <c r="AE10" s="14">
        <v>33</v>
      </c>
      <c r="AF10" s="14">
        <v>34</v>
      </c>
      <c r="AG10" s="14">
        <v>36</v>
      </c>
      <c r="AH10" s="14">
        <v>37</v>
      </c>
      <c r="AI10" s="14">
        <v>43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</row>
    <row r="11" spans="1:346" s="19" customFormat="1" x14ac:dyDescent="0.25">
      <c r="A11" s="47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/>
    </row>
    <row r="12" spans="1:346" x14ac:dyDescent="0.25">
      <c r="A12" s="20">
        <v>2</v>
      </c>
      <c r="B12" s="20" t="s">
        <v>23</v>
      </c>
      <c r="C12" s="14" t="s">
        <v>24</v>
      </c>
      <c r="D12" s="14">
        <v>1</v>
      </c>
      <c r="E12" s="14" t="s">
        <v>25</v>
      </c>
      <c r="F12" s="14">
        <v>1</v>
      </c>
      <c r="G12" s="14" t="s">
        <v>25</v>
      </c>
      <c r="H12" s="14" t="s">
        <v>25</v>
      </c>
      <c r="I12" s="14" t="s">
        <v>25</v>
      </c>
      <c r="J12" s="21" t="s">
        <v>25</v>
      </c>
      <c r="K12" s="21" t="s">
        <v>25</v>
      </c>
      <c r="L12" s="21" t="s">
        <v>25</v>
      </c>
      <c r="M12" s="21" t="s">
        <v>25</v>
      </c>
      <c r="N12" s="21" t="s">
        <v>25</v>
      </c>
      <c r="O12" s="21" t="s">
        <v>25</v>
      </c>
      <c r="P12" s="21" t="s">
        <v>25</v>
      </c>
      <c r="Q12" s="21" t="s">
        <v>25</v>
      </c>
      <c r="R12" s="21" t="s">
        <v>25</v>
      </c>
      <c r="S12" s="21" t="s">
        <v>25</v>
      </c>
      <c r="T12" s="21" t="s">
        <v>25</v>
      </c>
      <c r="U12" s="21" t="s">
        <v>25</v>
      </c>
      <c r="V12" s="21" t="s">
        <v>25</v>
      </c>
      <c r="W12" s="14" t="s">
        <v>25</v>
      </c>
      <c r="X12" s="22" t="s">
        <v>25</v>
      </c>
      <c r="Y12" s="21" t="s">
        <v>25</v>
      </c>
      <c r="Z12" s="20" t="s">
        <v>25</v>
      </c>
      <c r="AA12" s="21" t="s">
        <v>25</v>
      </c>
      <c r="AB12" s="21"/>
      <c r="AC12" s="21">
        <v>4.4000000000000004</v>
      </c>
      <c r="AD12" s="21">
        <v>1.7010000000000001</v>
      </c>
      <c r="AE12" s="21" t="s">
        <v>25</v>
      </c>
      <c r="AF12" s="21"/>
      <c r="AG12" s="21" t="s">
        <v>25</v>
      </c>
      <c r="AH12" s="21"/>
      <c r="AI12" s="20" t="s">
        <v>26</v>
      </c>
    </row>
    <row r="13" spans="1:346" ht="31.5" x14ac:dyDescent="0.25">
      <c r="A13" s="20">
        <v>7</v>
      </c>
      <c r="B13" s="20" t="s">
        <v>27</v>
      </c>
      <c r="C13" s="14" t="s">
        <v>24</v>
      </c>
      <c r="D13" s="14">
        <v>2</v>
      </c>
      <c r="E13" s="14" t="s">
        <v>25</v>
      </c>
      <c r="F13" s="14">
        <v>2</v>
      </c>
      <c r="G13" s="14" t="s">
        <v>25</v>
      </c>
      <c r="H13" s="14" t="s">
        <v>25</v>
      </c>
      <c r="I13" s="14" t="s">
        <v>25</v>
      </c>
      <c r="J13" s="21" t="s">
        <v>25</v>
      </c>
      <c r="K13" s="21" t="s">
        <v>25</v>
      </c>
      <c r="L13" s="21" t="s">
        <v>25</v>
      </c>
      <c r="M13" s="21" t="s">
        <v>25</v>
      </c>
      <c r="N13" s="21" t="s">
        <v>25</v>
      </c>
      <c r="O13" s="21" t="s">
        <v>25</v>
      </c>
      <c r="P13" s="21" t="s">
        <v>25</v>
      </c>
      <c r="Q13" s="21" t="s">
        <v>25</v>
      </c>
      <c r="R13" s="21" t="s">
        <v>25</v>
      </c>
      <c r="S13" s="21" t="s">
        <v>25</v>
      </c>
      <c r="T13" s="21" t="s">
        <v>25</v>
      </c>
      <c r="U13" s="21" t="s">
        <v>25</v>
      </c>
      <c r="V13" s="21" t="s">
        <v>25</v>
      </c>
      <c r="W13" s="14" t="s">
        <v>25</v>
      </c>
      <c r="X13" s="22" t="s">
        <v>25</v>
      </c>
      <c r="Y13" s="21" t="s">
        <v>25</v>
      </c>
      <c r="Z13" s="20">
        <v>5</v>
      </c>
      <c r="AA13" s="21" t="s">
        <v>25</v>
      </c>
      <c r="AB13" s="21"/>
      <c r="AC13" s="21">
        <v>0.42372881355932202</v>
      </c>
      <c r="AD13" s="21">
        <v>0.285103</v>
      </c>
      <c r="AE13" s="21" t="s">
        <v>25</v>
      </c>
      <c r="AF13" s="21"/>
      <c r="AG13" s="21" t="s">
        <v>25</v>
      </c>
      <c r="AH13" s="21"/>
      <c r="AI13" s="20" t="s">
        <v>26</v>
      </c>
    </row>
    <row r="14" spans="1:346" ht="31.5" x14ac:dyDescent="0.25">
      <c r="A14" s="20">
        <v>17</v>
      </c>
      <c r="B14" s="20" t="s">
        <v>28</v>
      </c>
      <c r="C14" s="14" t="s">
        <v>24</v>
      </c>
      <c r="D14" s="14">
        <v>1</v>
      </c>
      <c r="E14" s="14">
        <v>1</v>
      </c>
      <c r="F14" s="14" t="s">
        <v>25</v>
      </c>
      <c r="G14" s="14" t="s">
        <v>25</v>
      </c>
      <c r="H14" s="14" t="s">
        <v>25</v>
      </c>
      <c r="I14" s="14" t="s">
        <v>29</v>
      </c>
      <c r="J14" s="21">
        <v>394.69739680286727</v>
      </c>
      <c r="K14" s="21">
        <v>91.574466356049356</v>
      </c>
      <c r="L14" s="21">
        <v>132.78297621627155</v>
      </c>
      <c r="M14" s="21">
        <v>3.6392660000000006</v>
      </c>
      <c r="N14" s="21">
        <v>96.153189673851827</v>
      </c>
      <c r="O14" s="21">
        <v>139.42212502708514</v>
      </c>
      <c r="P14" s="21">
        <v>3.8212293000000006</v>
      </c>
      <c r="Q14" s="21">
        <v>100.96084915754442</v>
      </c>
      <c r="R14" s="21">
        <v>146.3932312784394</v>
      </c>
      <c r="S14" s="21">
        <v>4.0122907650000004</v>
      </c>
      <c r="T14" s="21">
        <v>106.00889161542162</v>
      </c>
      <c r="U14" s="21">
        <v>153.71289284236133</v>
      </c>
      <c r="V14" s="21">
        <v>4.2129053032500003</v>
      </c>
      <c r="W14" s="14" t="s">
        <v>25</v>
      </c>
      <c r="X14" s="22" t="s">
        <v>25</v>
      </c>
      <c r="Y14" s="21" t="s">
        <v>25</v>
      </c>
      <c r="Z14" s="20" t="s">
        <v>25</v>
      </c>
      <c r="AA14" s="21">
        <v>0</v>
      </c>
      <c r="AB14" s="21">
        <v>0</v>
      </c>
      <c r="AC14" s="21">
        <v>0.26450000000000001</v>
      </c>
      <c r="AD14" s="21">
        <v>0.26450000000000001</v>
      </c>
      <c r="AE14" s="21">
        <v>0.13225000000000001</v>
      </c>
      <c r="AF14" s="21">
        <v>0.13225000000000001</v>
      </c>
      <c r="AG14" s="21">
        <v>6.6125000000000003E-2</v>
      </c>
      <c r="AH14" s="21">
        <v>6.6125000000000003E-2</v>
      </c>
      <c r="AI14" s="20" t="s">
        <v>30</v>
      </c>
    </row>
    <row r="15" spans="1:346" s="27" customFormat="1" x14ac:dyDescent="0.25">
      <c r="A15" s="47" t="s">
        <v>31</v>
      </c>
      <c r="B15" s="48"/>
      <c r="C15" s="48"/>
      <c r="D15" s="48"/>
      <c r="E15" s="48"/>
      <c r="F15" s="48"/>
      <c r="G15" s="48"/>
      <c r="H15" s="49"/>
      <c r="I15" s="23" t="s">
        <v>29</v>
      </c>
      <c r="J15" s="24">
        <v>443.25291059597072</v>
      </c>
      <c r="K15" s="24" t="s">
        <v>25</v>
      </c>
      <c r="L15" s="24">
        <v>139.13597621627156</v>
      </c>
      <c r="M15" s="24">
        <v>3.8133866407389356</v>
      </c>
      <c r="N15" s="24" t="s">
        <v>25</v>
      </c>
      <c r="O15" s="24">
        <v>159.74012502708513</v>
      </c>
      <c r="P15" s="24">
        <v>4.4066879884065209</v>
      </c>
      <c r="Q15" s="24" t="s">
        <v>25</v>
      </c>
      <c r="R15" s="24">
        <v>167.7271312784394</v>
      </c>
      <c r="S15" s="24">
        <v>4.6571018992226207</v>
      </c>
      <c r="T15" s="24" t="s">
        <v>25</v>
      </c>
      <c r="U15" s="24">
        <v>176.11348784236134</v>
      </c>
      <c r="V15" s="24">
        <v>4.91892684096383</v>
      </c>
      <c r="W15" s="23" t="s">
        <v>25</v>
      </c>
      <c r="X15" s="25" t="s">
        <v>25</v>
      </c>
      <c r="Y15" s="24" t="s">
        <v>25</v>
      </c>
      <c r="Z15" s="26" t="s">
        <v>25</v>
      </c>
      <c r="AA15" s="24">
        <f>SUM(AA12:AA14)</f>
        <v>0</v>
      </c>
      <c r="AB15" s="24">
        <f t="shared" ref="AB15:AH15" si="0">SUM(AB12:AB14)</f>
        <v>0</v>
      </c>
      <c r="AC15" s="24">
        <f t="shared" si="0"/>
        <v>5.0882288135593221</v>
      </c>
      <c r="AD15" s="24">
        <f t="shared" si="0"/>
        <v>2.2506029999999999</v>
      </c>
      <c r="AE15" s="24">
        <f t="shared" si="0"/>
        <v>0.13225000000000001</v>
      </c>
      <c r="AF15" s="24">
        <f t="shared" si="0"/>
        <v>0.13225000000000001</v>
      </c>
      <c r="AG15" s="24">
        <f t="shared" si="0"/>
        <v>6.6125000000000003E-2</v>
      </c>
      <c r="AH15" s="24">
        <f t="shared" si="0"/>
        <v>6.6125000000000003E-2</v>
      </c>
      <c r="AI15" s="26" t="s">
        <v>25</v>
      </c>
    </row>
    <row r="16" spans="1:346" s="19" customFormat="1" x14ac:dyDescent="0.25">
      <c r="A16" s="47" t="s">
        <v>32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</row>
    <row r="17" spans="1:35" ht="63" x14ac:dyDescent="0.25">
      <c r="A17" s="20">
        <v>1</v>
      </c>
      <c r="B17" s="20" t="s">
        <v>33</v>
      </c>
      <c r="C17" s="14" t="s">
        <v>24</v>
      </c>
      <c r="D17" s="14">
        <v>9</v>
      </c>
      <c r="E17" s="14">
        <v>5</v>
      </c>
      <c r="F17" s="14">
        <v>2</v>
      </c>
      <c r="G17" s="14">
        <v>2</v>
      </c>
      <c r="H17" s="14" t="s">
        <v>25</v>
      </c>
      <c r="I17" s="14" t="s">
        <v>25</v>
      </c>
      <c r="J17" s="21" t="s">
        <v>25</v>
      </c>
      <c r="K17" s="21" t="s">
        <v>25</v>
      </c>
      <c r="L17" s="21" t="s">
        <v>25</v>
      </c>
      <c r="M17" s="21" t="s">
        <v>25</v>
      </c>
      <c r="N17" s="21" t="s">
        <v>25</v>
      </c>
      <c r="O17" s="21" t="s">
        <v>25</v>
      </c>
      <c r="P17" s="21" t="s">
        <v>25</v>
      </c>
      <c r="Q17" s="21" t="s">
        <v>25</v>
      </c>
      <c r="R17" s="21" t="s">
        <v>25</v>
      </c>
      <c r="S17" s="21" t="s">
        <v>25</v>
      </c>
      <c r="T17" s="21" t="s">
        <v>25</v>
      </c>
      <c r="U17" s="21" t="s">
        <v>25</v>
      </c>
      <c r="V17" s="21" t="s">
        <v>25</v>
      </c>
      <c r="W17" s="14" t="s">
        <v>25</v>
      </c>
      <c r="X17" s="22" t="s">
        <v>25</v>
      </c>
      <c r="Y17" s="21" t="s">
        <v>25</v>
      </c>
      <c r="Z17" s="20">
        <v>7</v>
      </c>
      <c r="AA17" s="21">
        <v>0</v>
      </c>
      <c r="AB17" s="21">
        <v>0</v>
      </c>
      <c r="AC17" s="21">
        <v>0.20200000000000001</v>
      </c>
      <c r="AD17" s="21">
        <v>0.47711799999999999</v>
      </c>
      <c r="AE17" s="21">
        <v>0.20200000000000001</v>
      </c>
      <c r="AF17" s="21">
        <v>0.20200000000000001</v>
      </c>
      <c r="AG17" s="21" t="s">
        <v>25</v>
      </c>
      <c r="AH17" s="21"/>
      <c r="AI17" s="20" t="s">
        <v>26</v>
      </c>
    </row>
    <row r="18" spans="1:35" s="28" customFormat="1" x14ac:dyDescent="0.25">
      <c r="A18" s="44" t="s">
        <v>34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10.25" x14ac:dyDescent="0.25">
      <c r="A19" s="20">
        <v>1</v>
      </c>
      <c r="B19" s="20" t="s">
        <v>35</v>
      </c>
      <c r="C19" s="14" t="s">
        <v>24</v>
      </c>
      <c r="D19" s="14">
        <v>1520</v>
      </c>
      <c r="E19" s="14">
        <v>301</v>
      </c>
      <c r="F19" s="14">
        <v>959</v>
      </c>
      <c r="G19" s="14">
        <v>260</v>
      </c>
      <c r="H19" s="14" t="s">
        <v>25</v>
      </c>
      <c r="I19" s="14" t="s">
        <v>29</v>
      </c>
      <c r="J19" s="21">
        <v>152.83007831052231</v>
      </c>
      <c r="K19" s="21">
        <v>6.6969092800208907</v>
      </c>
      <c r="L19" s="21">
        <v>9.7105184560302913</v>
      </c>
      <c r="M19" s="21">
        <v>0.26329760613992659</v>
      </c>
      <c r="N19" s="21">
        <v>43.482013502931309</v>
      </c>
      <c r="O19" s="21">
        <v>63.048919579250395</v>
      </c>
      <c r="P19" s="21">
        <v>1.7973226176863017</v>
      </c>
      <c r="Q19" s="21">
        <v>51.325577763785049</v>
      </c>
      <c r="R19" s="21">
        <v>74.422087757488313</v>
      </c>
      <c r="S19" s="21">
        <v>2.2253442988636096</v>
      </c>
      <c r="T19" s="21">
        <v>51.325577763785049</v>
      </c>
      <c r="U19" s="21">
        <v>74.422087757488313</v>
      </c>
      <c r="V19" s="21">
        <v>2.3205628534204834</v>
      </c>
      <c r="W19" s="14">
        <v>7</v>
      </c>
      <c r="X19" s="22">
        <v>0.19252725375558519</v>
      </c>
      <c r="Y19" s="21">
        <v>8.2678537847953013</v>
      </c>
      <c r="Z19" s="20">
        <v>10</v>
      </c>
      <c r="AA19" s="21">
        <v>0</v>
      </c>
      <c r="AB19" s="21">
        <v>0</v>
      </c>
      <c r="AC19" s="21">
        <v>8.1271186440677994</v>
      </c>
      <c r="AD19" s="21">
        <f>2.55084745762712+8.1271186440678</f>
        <v>10.677966101694919</v>
      </c>
      <c r="AE19" s="21">
        <v>2.20338983050847</v>
      </c>
      <c r="AF19" s="21">
        <v>2.20338983050847</v>
      </c>
      <c r="AG19" s="21" t="s">
        <v>25</v>
      </c>
      <c r="AH19" s="21"/>
      <c r="AI19" s="20" t="s">
        <v>26</v>
      </c>
    </row>
    <row r="20" spans="1:35" ht="31.5" x14ac:dyDescent="0.25">
      <c r="A20" s="20">
        <v>2</v>
      </c>
      <c r="B20" s="20" t="s">
        <v>36</v>
      </c>
      <c r="C20" s="14" t="s">
        <v>37</v>
      </c>
      <c r="D20" s="14" t="s">
        <v>38</v>
      </c>
      <c r="E20" s="14"/>
      <c r="F20" s="14"/>
      <c r="G20" s="14"/>
      <c r="H20" s="14"/>
      <c r="I20" s="1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4"/>
      <c r="X20" s="22"/>
      <c r="Y20" s="21"/>
      <c r="Z20" s="20"/>
      <c r="AA20" s="21"/>
      <c r="AB20" s="21"/>
      <c r="AC20" s="21"/>
      <c r="AD20" s="21"/>
      <c r="AE20" s="21"/>
      <c r="AF20" s="21">
        <f>5.084745</f>
        <v>5.0847449999999998</v>
      </c>
      <c r="AG20" s="21"/>
      <c r="AH20" s="21"/>
      <c r="AI20" s="20"/>
    </row>
    <row r="21" spans="1:35" s="28" customFormat="1" x14ac:dyDescent="0.25">
      <c r="A21" s="44" t="s">
        <v>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31.5" x14ac:dyDescent="0.25">
      <c r="A22" s="20">
        <v>1</v>
      </c>
      <c r="B22" s="20" t="s">
        <v>40</v>
      </c>
      <c r="C22" s="14" t="s">
        <v>24</v>
      </c>
      <c r="D22" s="14">
        <v>82</v>
      </c>
      <c r="E22" s="14">
        <v>17</v>
      </c>
      <c r="F22" s="14">
        <v>41</v>
      </c>
      <c r="G22" s="14">
        <v>24</v>
      </c>
      <c r="H22" s="14" t="s">
        <v>25</v>
      </c>
      <c r="I22" s="14" t="s">
        <v>25</v>
      </c>
      <c r="J22" s="21" t="s">
        <v>25</v>
      </c>
      <c r="K22" s="21" t="s">
        <v>25</v>
      </c>
      <c r="L22" s="21" t="s">
        <v>25</v>
      </c>
      <c r="M22" s="21" t="s">
        <v>25</v>
      </c>
      <c r="N22" s="21" t="s">
        <v>25</v>
      </c>
      <c r="O22" s="21" t="s">
        <v>25</v>
      </c>
      <c r="P22" s="21" t="s">
        <v>25</v>
      </c>
      <c r="Q22" s="21" t="s">
        <v>25</v>
      </c>
      <c r="R22" s="21" t="s">
        <v>25</v>
      </c>
      <c r="S22" s="21" t="s">
        <v>25</v>
      </c>
      <c r="T22" s="21" t="s">
        <v>25</v>
      </c>
      <c r="U22" s="21" t="s">
        <v>25</v>
      </c>
      <c r="V22" s="21" t="s">
        <v>25</v>
      </c>
      <c r="W22" s="14" t="s">
        <v>25</v>
      </c>
      <c r="X22" s="22" t="s">
        <v>25</v>
      </c>
      <c r="Y22" s="21" t="s">
        <v>25</v>
      </c>
      <c r="Z22" s="20">
        <v>7</v>
      </c>
      <c r="AA22" s="21">
        <v>0</v>
      </c>
      <c r="AB22" s="39">
        <v>0</v>
      </c>
      <c r="AC22" s="21">
        <v>0.44181599999999999</v>
      </c>
      <c r="AD22" s="21">
        <f>0.441816+1.71</f>
        <v>2.1518160000000002</v>
      </c>
      <c r="AE22" s="21">
        <v>0.25862400000000002</v>
      </c>
      <c r="AF22" s="21">
        <v>0.25862400000000002</v>
      </c>
      <c r="AG22" s="21" t="s">
        <v>25</v>
      </c>
      <c r="AH22" s="21"/>
      <c r="AI22" s="20" t="s">
        <v>30</v>
      </c>
    </row>
    <row r="23" spans="1:35" s="28" customFormat="1" x14ac:dyDescent="0.25">
      <c r="A23" s="44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:35" x14ac:dyDescent="0.25">
      <c r="A24" s="20">
        <v>1</v>
      </c>
      <c r="B24" s="20" t="s">
        <v>42</v>
      </c>
      <c r="C24" s="14" t="s">
        <v>24</v>
      </c>
      <c r="D24" s="29">
        <v>1</v>
      </c>
      <c r="E24" s="14" t="s">
        <v>25</v>
      </c>
      <c r="F24" s="29">
        <v>1</v>
      </c>
      <c r="G24" s="14" t="s">
        <v>25</v>
      </c>
      <c r="H24" s="14" t="s">
        <v>25</v>
      </c>
      <c r="I24" s="14" t="s">
        <v>25</v>
      </c>
      <c r="J24" s="21" t="s">
        <v>25</v>
      </c>
      <c r="K24" s="21" t="s">
        <v>25</v>
      </c>
      <c r="L24" s="21" t="s">
        <v>25</v>
      </c>
      <c r="M24" s="21" t="s">
        <v>25</v>
      </c>
      <c r="N24" s="21" t="s">
        <v>25</v>
      </c>
      <c r="O24" s="21" t="s">
        <v>25</v>
      </c>
      <c r="P24" s="21" t="s">
        <v>25</v>
      </c>
      <c r="Q24" s="21" t="s">
        <v>25</v>
      </c>
      <c r="R24" s="21" t="s">
        <v>25</v>
      </c>
      <c r="S24" s="21" t="s">
        <v>25</v>
      </c>
      <c r="T24" s="21" t="s">
        <v>25</v>
      </c>
      <c r="U24" s="21" t="s">
        <v>25</v>
      </c>
      <c r="V24" s="21" t="s">
        <v>25</v>
      </c>
      <c r="W24" s="14" t="s">
        <v>25</v>
      </c>
      <c r="X24" s="22" t="s">
        <v>25</v>
      </c>
      <c r="Y24" s="21" t="s">
        <v>25</v>
      </c>
      <c r="Z24" s="20">
        <v>7</v>
      </c>
      <c r="AA24" s="21" t="s">
        <v>25</v>
      </c>
      <c r="AB24" s="21"/>
      <c r="AC24" s="21">
        <v>0.78700000000000003</v>
      </c>
      <c r="AD24" s="21">
        <v>0.08</v>
      </c>
      <c r="AE24" s="21" t="s">
        <v>25</v>
      </c>
      <c r="AF24" s="21"/>
      <c r="AG24" s="21" t="s">
        <v>25</v>
      </c>
      <c r="AH24" s="21"/>
      <c r="AI24" s="20" t="s">
        <v>30</v>
      </c>
    </row>
    <row r="25" spans="1:35" s="27" customFormat="1" x14ac:dyDescent="0.25">
      <c r="A25" s="47" t="s">
        <v>43</v>
      </c>
      <c r="B25" s="48"/>
      <c r="C25" s="48"/>
      <c r="D25" s="48"/>
      <c r="E25" s="48"/>
      <c r="F25" s="48"/>
      <c r="G25" s="48"/>
      <c r="H25" s="49"/>
      <c r="I25" s="23" t="s">
        <v>29</v>
      </c>
      <c r="J25" s="24">
        <v>152.83007831052231</v>
      </c>
      <c r="K25" s="24" t="s">
        <v>25</v>
      </c>
      <c r="L25" s="24">
        <v>9.7105184560302913</v>
      </c>
      <c r="M25" s="24">
        <v>0.26329760613992659</v>
      </c>
      <c r="N25" s="24" t="s">
        <v>25</v>
      </c>
      <c r="O25" s="24">
        <v>63.048919579250395</v>
      </c>
      <c r="P25" s="24">
        <v>1.7973226176863017</v>
      </c>
      <c r="Q25" s="24" t="s">
        <v>25</v>
      </c>
      <c r="R25" s="24">
        <v>74.422087757488313</v>
      </c>
      <c r="S25" s="24">
        <v>2.2253442988636096</v>
      </c>
      <c r="T25" s="24" t="s">
        <v>25</v>
      </c>
      <c r="U25" s="24">
        <v>74.422087757488313</v>
      </c>
      <c r="V25" s="24">
        <v>2.3205628534204834</v>
      </c>
      <c r="W25" s="23" t="s">
        <v>25</v>
      </c>
      <c r="X25" s="25" t="s">
        <v>25</v>
      </c>
      <c r="Y25" s="24" t="s">
        <v>25</v>
      </c>
      <c r="Z25" s="26" t="s">
        <v>25</v>
      </c>
      <c r="AA25" s="24">
        <f>SUM(AA17,AA19,AA20,AA22,AA24)</f>
        <v>0</v>
      </c>
      <c r="AB25" s="24">
        <f t="shared" ref="AB25:AH25" si="1">SUM(AB17,AB19,AB20,AB22,AB24)</f>
        <v>0</v>
      </c>
      <c r="AC25" s="24">
        <f t="shared" si="1"/>
        <v>9.5579346440677995</v>
      </c>
      <c r="AD25" s="24">
        <f t="shared" si="1"/>
        <v>13.38690010169492</v>
      </c>
      <c r="AE25" s="24">
        <f t="shared" si="1"/>
        <v>2.6640138305084702</v>
      </c>
      <c r="AF25" s="24">
        <f t="shared" si="1"/>
        <v>7.7487588305084705</v>
      </c>
      <c r="AG25" s="24">
        <f t="shared" si="1"/>
        <v>0</v>
      </c>
      <c r="AH25" s="24">
        <f t="shared" si="1"/>
        <v>0</v>
      </c>
      <c r="AI25" s="26" t="s">
        <v>25</v>
      </c>
    </row>
    <row r="26" spans="1:35" s="19" customFormat="1" x14ac:dyDescent="0.25">
      <c r="A26" s="47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</row>
    <row r="27" spans="1:35" s="28" customFormat="1" x14ac:dyDescent="0.25">
      <c r="A27" s="44" t="s">
        <v>45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x14ac:dyDescent="0.25">
      <c r="A28" s="53" t="s">
        <v>46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</row>
    <row r="29" spans="1:35" x14ac:dyDescent="0.25">
      <c r="A29" s="20">
        <v>1</v>
      </c>
      <c r="B29" s="20" t="s">
        <v>47</v>
      </c>
      <c r="C29" s="14" t="s">
        <v>24</v>
      </c>
      <c r="D29" s="14">
        <v>164</v>
      </c>
      <c r="E29" s="14">
        <v>16</v>
      </c>
      <c r="F29" s="14">
        <v>82</v>
      </c>
      <c r="G29" s="14">
        <v>49</v>
      </c>
      <c r="H29" s="14">
        <v>17</v>
      </c>
      <c r="I29" s="14" t="s">
        <v>29</v>
      </c>
      <c r="J29" s="21">
        <v>6.4372471299411274</v>
      </c>
      <c r="K29" s="21">
        <v>0.24234342136248951</v>
      </c>
      <c r="L29" s="21">
        <v>0.35139796097560977</v>
      </c>
      <c r="M29" s="21">
        <v>8.9615721958917205E-3</v>
      </c>
      <c r="N29" s="21">
        <v>1.4843534558452482</v>
      </c>
      <c r="O29" s="21">
        <v>2.15231251097561</v>
      </c>
      <c r="P29" s="21">
        <v>5.7707757629590704E-2</v>
      </c>
      <c r="Q29" s="21">
        <v>2.2265301837678724</v>
      </c>
      <c r="R29" s="21">
        <v>3.2284687664634149</v>
      </c>
      <c r="S29" s="21">
        <v>9.0797194911172732E-2</v>
      </c>
      <c r="T29" s="21">
        <v>2.4840200689655174</v>
      </c>
      <c r="U29" s="21">
        <v>3.6018291000000002</v>
      </c>
      <c r="V29" s="21">
        <v>0.10563189418139667</v>
      </c>
      <c r="W29" s="14">
        <v>2</v>
      </c>
      <c r="X29" s="22" t="s">
        <v>25</v>
      </c>
      <c r="Y29" s="21">
        <v>0.27792917091921715</v>
      </c>
      <c r="Z29" s="20" t="s">
        <v>25</v>
      </c>
      <c r="AA29" s="21">
        <v>0</v>
      </c>
      <c r="AB29" s="21">
        <v>0</v>
      </c>
      <c r="AC29" s="21">
        <v>5.5744338983050798E-2</v>
      </c>
      <c r="AD29" s="21">
        <f>0.0557443389830508+0.0333106415874328+0.0115567532038032</f>
        <v>0.1006117337742868</v>
      </c>
      <c r="AE29" s="21">
        <v>3.3310641587432799E-2</v>
      </c>
      <c r="AF29" s="21">
        <v>0</v>
      </c>
      <c r="AG29" s="21">
        <v>1.1556753203803199E-2</v>
      </c>
      <c r="AH29" s="21">
        <v>0</v>
      </c>
      <c r="AI29" s="20" t="s">
        <v>30</v>
      </c>
    </row>
    <row r="30" spans="1:35" x14ac:dyDescent="0.25">
      <c r="A30" s="20">
        <v>2</v>
      </c>
      <c r="B30" s="20" t="s">
        <v>48</v>
      </c>
      <c r="C30" s="14" t="s">
        <v>24</v>
      </c>
      <c r="D30" s="14">
        <v>35</v>
      </c>
      <c r="E30" s="14">
        <v>4</v>
      </c>
      <c r="F30" s="14">
        <v>11</v>
      </c>
      <c r="G30" s="14">
        <v>11</v>
      </c>
      <c r="H30" s="14">
        <v>9</v>
      </c>
      <c r="I30" s="14" t="s">
        <v>29</v>
      </c>
      <c r="J30" s="21">
        <v>7.6035310344827582</v>
      </c>
      <c r="K30" s="21">
        <v>0.38017655172413795</v>
      </c>
      <c r="L30" s="21">
        <v>0.55125599999999997</v>
      </c>
      <c r="M30" s="21">
        <v>1.4058477825832848E-2</v>
      </c>
      <c r="N30" s="21">
        <v>1.4256620689655171</v>
      </c>
      <c r="O30" s="21">
        <v>2.0672099999999998</v>
      </c>
      <c r="P30" s="21">
        <v>5.5425990901010948E-2</v>
      </c>
      <c r="Q30" s="21">
        <v>2.4711475862068961</v>
      </c>
      <c r="R30" s="21">
        <v>3.5831639999999996</v>
      </c>
      <c r="S30" s="21">
        <v>0.10077261501993348</v>
      </c>
      <c r="T30" s="21">
        <v>3.3265448275862068</v>
      </c>
      <c r="U30" s="21">
        <v>4.8234899999999996</v>
      </c>
      <c r="V30" s="21">
        <v>0.14145990026706848</v>
      </c>
      <c r="W30" s="14" t="s">
        <v>49</v>
      </c>
      <c r="X30" s="22" t="s">
        <v>25</v>
      </c>
      <c r="Y30" s="21">
        <v>0.4292837108140149</v>
      </c>
      <c r="Z30" s="20" t="s">
        <v>25</v>
      </c>
      <c r="AA30" s="21">
        <v>0</v>
      </c>
      <c r="AB30" s="21">
        <v>0</v>
      </c>
      <c r="AC30" s="21">
        <v>1.8769515738498801E-2</v>
      </c>
      <c r="AD30" s="21">
        <f>0.0187695157384988+0.0187695157384988+0.0153568765133172</f>
        <v>5.2895907990314801E-2</v>
      </c>
      <c r="AE30" s="21">
        <v>1.8769515738498801E-2</v>
      </c>
      <c r="AF30" s="21">
        <v>0</v>
      </c>
      <c r="AG30" s="21">
        <v>1.53568765133172E-2</v>
      </c>
      <c r="AH30" s="21">
        <v>0</v>
      </c>
      <c r="AI30" s="20" t="s">
        <v>30</v>
      </c>
    </row>
    <row r="31" spans="1:35" x14ac:dyDescent="0.25">
      <c r="A31" s="50" t="s">
        <v>50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x14ac:dyDescent="0.25">
      <c r="A32" s="20">
        <v>1</v>
      </c>
      <c r="B32" s="20" t="s">
        <v>51</v>
      </c>
      <c r="C32" s="14" t="s">
        <v>24</v>
      </c>
      <c r="D32" s="14">
        <v>39</v>
      </c>
      <c r="E32" s="14" t="s">
        <v>25</v>
      </c>
      <c r="F32" s="14">
        <v>20</v>
      </c>
      <c r="G32" s="14">
        <v>19</v>
      </c>
      <c r="H32" s="14" t="s">
        <v>25</v>
      </c>
      <c r="I32" s="14" t="s">
        <v>29</v>
      </c>
      <c r="J32" s="21">
        <v>2.6186430203853961</v>
      </c>
      <c r="K32" s="21" t="s">
        <v>25</v>
      </c>
      <c r="L32" s="21" t="s">
        <v>25</v>
      </c>
      <c r="M32" s="21" t="s">
        <v>25</v>
      </c>
      <c r="N32" s="21">
        <v>0.53756672659229232</v>
      </c>
      <c r="O32" s="21">
        <v>0.77947175355882381</v>
      </c>
      <c r="P32" s="21">
        <v>2.0899180209241648E-2</v>
      </c>
      <c r="Q32" s="21">
        <v>1.040538146896552</v>
      </c>
      <c r="R32" s="21">
        <v>1.5087803130000004</v>
      </c>
      <c r="S32" s="21">
        <v>4.243281569908712E-2</v>
      </c>
      <c r="T32" s="21">
        <v>1.040538146896552</v>
      </c>
      <c r="U32" s="21">
        <v>1.5087803130000004</v>
      </c>
      <c r="V32" s="21">
        <v>4.4248440983996322E-2</v>
      </c>
      <c r="W32" s="14" t="s">
        <v>49</v>
      </c>
      <c r="X32" s="22" t="s">
        <v>25</v>
      </c>
      <c r="Y32" s="21">
        <v>0.35175878037175362</v>
      </c>
      <c r="Z32" s="20" t="s">
        <v>25</v>
      </c>
      <c r="AA32" s="21" t="s">
        <v>25</v>
      </c>
      <c r="AB32" s="21"/>
      <c r="AC32" s="21">
        <v>1.1613887325040401E-2</v>
      </c>
      <c r="AD32" s="21">
        <f>0.06+0.0103234918448144</f>
        <v>7.0323491844814401E-2</v>
      </c>
      <c r="AE32" s="21">
        <v>1.03234918448144E-2</v>
      </c>
      <c r="AF32" s="21">
        <v>0</v>
      </c>
      <c r="AG32" s="21" t="s">
        <v>25</v>
      </c>
      <c r="AH32" s="21"/>
      <c r="AI32" s="20" t="s">
        <v>30</v>
      </c>
    </row>
    <row r="33" spans="1:35" s="28" customFormat="1" x14ac:dyDescent="0.25">
      <c r="A33" s="44" t="s">
        <v>52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4" spans="1:35" ht="31.5" x14ac:dyDescent="0.25">
      <c r="A34" s="20">
        <v>1</v>
      </c>
      <c r="B34" s="20" t="s">
        <v>53</v>
      </c>
      <c r="C34" s="14" t="s">
        <v>24</v>
      </c>
      <c r="D34" s="14">
        <v>1</v>
      </c>
      <c r="E34" s="14" t="s">
        <v>25</v>
      </c>
      <c r="F34" s="14">
        <v>1</v>
      </c>
      <c r="G34" s="14" t="s">
        <v>25</v>
      </c>
      <c r="H34" s="14" t="s">
        <v>25</v>
      </c>
      <c r="I34" s="14" t="s">
        <v>29</v>
      </c>
      <c r="J34" s="21">
        <v>7.8965517241379306</v>
      </c>
      <c r="K34" s="21" t="s">
        <v>25</v>
      </c>
      <c r="L34" s="21" t="s">
        <v>25</v>
      </c>
      <c r="M34" s="21" t="s">
        <v>25</v>
      </c>
      <c r="N34" s="21">
        <v>1.5793103448275863</v>
      </c>
      <c r="O34" s="21">
        <v>2.29</v>
      </c>
      <c r="P34" s="21">
        <v>6.1399431680049486E-2</v>
      </c>
      <c r="Q34" s="21">
        <v>3.1586206896551725</v>
      </c>
      <c r="R34" s="21">
        <v>4.58</v>
      </c>
      <c r="S34" s="21">
        <v>0.12880755019622195</v>
      </c>
      <c r="T34" s="21">
        <v>3.1586206896551725</v>
      </c>
      <c r="U34" s="21">
        <v>4.58</v>
      </c>
      <c r="V34" s="21">
        <v>0.13431899790881158</v>
      </c>
      <c r="W34" s="14">
        <v>3</v>
      </c>
      <c r="X34" s="22">
        <v>0.38515782977629492</v>
      </c>
      <c r="Y34" s="21">
        <v>0.81109570372294004</v>
      </c>
      <c r="Z34" s="20">
        <v>10</v>
      </c>
      <c r="AA34" s="21" t="s">
        <v>25</v>
      </c>
      <c r="AB34" s="21"/>
      <c r="AC34" s="21">
        <v>0.35</v>
      </c>
      <c r="AD34" s="21">
        <v>0.35</v>
      </c>
      <c r="AE34" s="21" t="s">
        <v>25</v>
      </c>
      <c r="AF34" s="21"/>
      <c r="AG34" s="21" t="s">
        <v>25</v>
      </c>
      <c r="AH34" s="21"/>
      <c r="AI34" s="20" t="s">
        <v>26</v>
      </c>
    </row>
    <row r="35" spans="1:35" ht="31.5" x14ac:dyDescent="0.25">
      <c r="A35" s="20">
        <v>2</v>
      </c>
      <c r="B35" s="20" t="s">
        <v>54</v>
      </c>
      <c r="C35" s="14" t="s">
        <v>24</v>
      </c>
      <c r="D35" s="14">
        <v>1</v>
      </c>
      <c r="E35" s="14" t="s">
        <v>25</v>
      </c>
      <c r="F35" s="14">
        <v>1</v>
      </c>
      <c r="G35" s="14" t="s">
        <v>25</v>
      </c>
      <c r="H35" s="14" t="s">
        <v>25</v>
      </c>
      <c r="I35" s="14" t="s">
        <v>29</v>
      </c>
      <c r="J35" s="21">
        <v>4.2241379310344831</v>
      </c>
      <c r="K35" s="21" t="s">
        <v>25</v>
      </c>
      <c r="L35" s="21" t="s">
        <v>25</v>
      </c>
      <c r="M35" s="21" t="s">
        <v>25</v>
      </c>
      <c r="N35" s="21">
        <v>0.84482758620689669</v>
      </c>
      <c r="O35" s="21">
        <v>1.2250000000000001</v>
      </c>
      <c r="P35" s="21">
        <v>3.2844674151991542E-2</v>
      </c>
      <c r="Q35" s="21">
        <v>1.6896551724137934</v>
      </c>
      <c r="R35" s="21">
        <v>2.4500000000000002</v>
      </c>
      <c r="S35" s="21">
        <v>6.8903602179201717E-2</v>
      </c>
      <c r="T35" s="21">
        <v>1.6896551724137934</v>
      </c>
      <c r="U35" s="21">
        <v>2.4500000000000002</v>
      </c>
      <c r="V35" s="21">
        <v>7.1851865693578265E-2</v>
      </c>
      <c r="W35" s="14">
        <v>4</v>
      </c>
      <c r="X35" s="22">
        <v>0.28793702145380418</v>
      </c>
      <c r="Y35" s="21">
        <v>0.3761947541749352</v>
      </c>
      <c r="Z35" s="20">
        <v>10</v>
      </c>
      <c r="AA35" s="21" t="s">
        <v>25</v>
      </c>
      <c r="AB35" s="21"/>
      <c r="AC35" s="21">
        <v>0.25</v>
      </c>
      <c r="AD35" s="21">
        <v>0.25</v>
      </c>
      <c r="AE35" s="21" t="s">
        <v>25</v>
      </c>
      <c r="AF35" s="21"/>
      <c r="AG35" s="21" t="s">
        <v>25</v>
      </c>
      <c r="AH35" s="21"/>
      <c r="AI35" s="20" t="s">
        <v>26</v>
      </c>
    </row>
    <row r="36" spans="1:35" x14ac:dyDescent="0.25">
      <c r="A36" s="44" t="s">
        <v>55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6"/>
    </row>
    <row r="37" spans="1:35" x14ac:dyDescent="0.25">
      <c r="A37" s="50" t="s">
        <v>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2"/>
    </row>
    <row r="38" spans="1:35" ht="31.5" x14ac:dyDescent="0.25">
      <c r="A38" s="20">
        <v>1</v>
      </c>
      <c r="B38" s="20" t="s">
        <v>57</v>
      </c>
      <c r="C38" s="14" t="s">
        <v>58</v>
      </c>
      <c r="D38" s="21">
        <v>1.6</v>
      </c>
      <c r="E38" s="21" t="s">
        <v>25</v>
      </c>
      <c r="F38" s="21" t="s">
        <v>25</v>
      </c>
      <c r="G38" s="21">
        <v>1.2</v>
      </c>
      <c r="H38" s="21">
        <v>0.4</v>
      </c>
      <c r="I38" s="14" t="s">
        <v>29</v>
      </c>
      <c r="J38" s="21">
        <v>10.376551724137931</v>
      </c>
      <c r="K38" s="21" t="s">
        <v>25</v>
      </c>
      <c r="L38" s="21" t="s">
        <v>25</v>
      </c>
      <c r="M38" s="21" t="s">
        <v>25</v>
      </c>
      <c r="N38" s="21" t="s">
        <v>25</v>
      </c>
      <c r="O38" s="21" t="s">
        <v>25</v>
      </c>
      <c r="P38" s="21" t="s">
        <v>25</v>
      </c>
      <c r="Q38" s="21">
        <v>5.1882758620689655</v>
      </c>
      <c r="R38" s="21">
        <v>7.5229999999999997</v>
      </c>
      <c r="S38" s="21">
        <v>0.21263061043087783</v>
      </c>
      <c r="T38" s="21">
        <v>5.1882758620689655</v>
      </c>
      <c r="U38" s="21">
        <v>7.5229999999999997</v>
      </c>
      <c r="V38" s="21">
        <v>0.22172869893345823</v>
      </c>
      <c r="W38" s="14">
        <v>5</v>
      </c>
      <c r="X38" s="22">
        <v>0.39684933777391485</v>
      </c>
      <c r="Y38" s="21">
        <v>2.3340089341686872</v>
      </c>
      <c r="Z38" s="20">
        <v>12</v>
      </c>
      <c r="AA38" s="21" t="s">
        <v>25</v>
      </c>
      <c r="AB38" s="21"/>
      <c r="AC38" s="21" t="s">
        <v>25</v>
      </c>
      <c r="AD38" s="21">
        <f>0.448+0.267+0.48</f>
        <v>1.1950000000000001</v>
      </c>
      <c r="AE38" s="21">
        <v>0.44800000000000001</v>
      </c>
      <c r="AF38" s="21">
        <v>0</v>
      </c>
      <c r="AG38" s="21">
        <v>0.26700000000000002</v>
      </c>
      <c r="AH38" s="21">
        <v>0</v>
      </c>
      <c r="AI38" s="20" t="s">
        <v>26</v>
      </c>
    </row>
    <row r="39" spans="1:35" ht="31.5" x14ac:dyDescent="0.25">
      <c r="A39" s="20">
        <v>2</v>
      </c>
      <c r="B39" s="20" t="s">
        <v>59</v>
      </c>
      <c r="C39" s="14" t="s">
        <v>58</v>
      </c>
      <c r="D39" s="21">
        <v>7.9050000000000011</v>
      </c>
      <c r="E39" s="21" t="s">
        <v>25</v>
      </c>
      <c r="F39" s="21" t="s">
        <v>25</v>
      </c>
      <c r="G39" s="21">
        <v>2.3715000000000002</v>
      </c>
      <c r="H39" s="21">
        <v>5.5335000000000001</v>
      </c>
      <c r="I39" s="14" t="s">
        <v>29</v>
      </c>
      <c r="J39" s="21">
        <v>13.679103448275864</v>
      </c>
      <c r="K39" s="21" t="s">
        <v>25</v>
      </c>
      <c r="L39" s="21" t="s">
        <v>25</v>
      </c>
      <c r="M39" s="21" t="s">
        <v>25</v>
      </c>
      <c r="N39" s="21" t="s">
        <v>25</v>
      </c>
      <c r="O39" s="21" t="s">
        <v>25</v>
      </c>
      <c r="P39" s="21" t="s">
        <v>25</v>
      </c>
      <c r="Q39" s="21">
        <v>3.2591034482758618</v>
      </c>
      <c r="R39" s="21">
        <v>4.7256999999999998</v>
      </c>
      <c r="S39" s="21">
        <v>0.13290520523194019</v>
      </c>
      <c r="T39" s="21">
        <v>10.420000000000002</v>
      </c>
      <c r="U39" s="21">
        <v>15.109000000000002</v>
      </c>
      <c r="V39" s="21">
        <v>0.44310605663847918</v>
      </c>
      <c r="W39" s="14">
        <v>10</v>
      </c>
      <c r="X39" s="22">
        <v>0.1456279966846632</v>
      </c>
      <c r="Y39" s="21">
        <v>2.5348400647804592</v>
      </c>
      <c r="Z39" s="20">
        <v>12</v>
      </c>
      <c r="AA39" s="21" t="s">
        <v>25</v>
      </c>
      <c r="AB39" s="21"/>
      <c r="AC39" s="21" t="s">
        <v>25</v>
      </c>
      <c r="AD39" s="21"/>
      <c r="AE39" s="21">
        <v>1.0190999999999999</v>
      </c>
      <c r="AF39" s="21">
        <v>1.0190999999999999</v>
      </c>
      <c r="AG39" s="21">
        <v>2.3778999999999999</v>
      </c>
      <c r="AH39" s="21">
        <v>2.3778999999999999</v>
      </c>
      <c r="AI39" s="20" t="s">
        <v>26</v>
      </c>
    </row>
    <row r="40" spans="1:35" ht="31.5" x14ac:dyDescent="0.25">
      <c r="A40" s="20">
        <v>3</v>
      </c>
      <c r="B40" s="20" t="s">
        <v>60</v>
      </c>
      <c r="C40" s="14" t="s">
        <v>24</v>
      </c>
      <c r="D40" s="21">
        <v>1.5</v>
      </c>
      <c r="E40" s="21" t="s">
        <v>25</v>
      </c>
      <c r="F40" s="21" t="s">
        <v>25</v>
      </c>
      <c r="G40" s="21" t="s">
        <v>25</v>
      </c>
      <c r="H40" s="21">
        <v>1.5</v>
      </c>
      <c r="I40" s="14" t="s">
        <v>29</v>
      </c>
      <c r="J40" s="21">
        <v>0.73275862068965525</v>
      </c>
      <c r="K40" s="21" t="s">
        <v>25</v>
      </c>
      <c r="L40" s="21" t="s">
        <v>25</v>
      </c>
      <c r="M40" s="21" t="s">
        <v>25</v>
      </c>
      <c r="N40" s="21" t="s">
        <v>25</v>
      </c>
      <c r="O40" s="21" t="s">
        <v>25</v>
      </c>
      <c r="P40" s="21" t="s">
        <v>25</v>
      </c>
      <c r="Q40" s="21" t="s">
        <v>25</v>
      </c>
      <c r="R40" s="21" t="s">
        <v>25</v>
      </c>
      <c r="S40" s="21" t="s">
        <v>25</v>
      </c>
      <c r="T40" s="21">
        <v>0.73275862068965525</v>
      </c>
      <c r="U40" s="21">
        <v>1.0625</v>
      </c>
      <c r="V40" s="21">
        <v>3.4029175862699559E-2</v>
      </c>
      <c r="W40" s="14">
        <v>10</v>
      </c>
      <c r="X40" s="22">
        <v>0.11683462903220138</v>
      </c>
      <c r="Y40" s="21">
        <v>0.23857177831096762</v>
      </c>
      <c r="Z40" s="20">
        <v>12</v>
      </c>
      <c r="AA40" s="21" t="s">
        <v>25</v>
      </c>
      <c r="AB40" s="21"/>
      <c r="AC40" s="21" t="s">
        <v>25</v>
      </c>
      <c r="AD40" s="21">
        <v>0.65400000000000003</v>
      </c>
      <c r="AE40" s="21" t="s">
        <v>25</v>
      </c>
      <c r="AF40" s="21"/>
      <c r="AG40" s="21">
        <v>0.65400000000000003</v>
      </c>
      <c r="AH40" s="21">
        <v>0</v>
      </c>
      <c r="AI40" s="20" t="s">
        <v>26</v>
      </c>
    </row>
    <row r="41" spans="1:35" x14ac:dyDescent="0.25">
      <c r="A41" s="50" t="s">
        <v>61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</row>
    <row r="42" spans="1:35" ht="15.75" customHeight="1" x14ac:dyDescent="0.25">
      <c r="A42" s="20">
        <v>1</v>
      </c>
      <c r="B42" s="20" t="s">
        <v>62</v>
      </c>
      <c r="C42" s="14" t="s">
        <v>24</v>
      </c>
      <c r="D42" s="14">
        <v>1</v>
      </c>
      <c r="E42" s="14" t="s">
        <v>25</v>
      </c>
      <c r="F42" s="14">
        <v>1</v>
      </c>
      <c r="G42" s="14" t="s">
        <v>25</v>
      </c>
      <c r="H42" s="14" t="s">
        <v>25</v>
      </c>
      <c r="I42" s="14" t="s">
        <v>29</v>
      </c>
      <c r="J42" s="21">
        <v>2.2551724137931037</v>
      </c>
      <c r="K42" s="21" t="s">
        <v>25</v>
      </c>
      <c r="L42" s="21" t="s">
        <v>25</v>
      </c>
      <c r="M42" s="21" t="s">
        <v>25</v>
      </c>
      <c r="N42" s="21">
        <v>0.75172413793103454</v>
      </c>
      <c r="O42" s="21">
        <v>1.0900000000000001</v>
      </c>
      <c r="P42" s="21">
        <v>2.9225057000547575E-2</v>
      </c>
      <c r="Q42" s="21">
        <v>0.75172413793103454</v>
      </c>
      <c r="R42" s="21">
        <v>1.0900000000000001</v>
      </c>
      <c r="S42" s="21">
        <v>3.0655071989930557E-2</v>
      </c>
      <c r="T42" s="21">
        <v>0.75172413793103454</v>
      </c>
      <c r="U42" s="21">
        <v>1.0900000000000001</v>
      </c>
      <c r="V42" s="21">
        <v>3.1966748410612367E-2</v>
      </c>
      <c r="W42" s="14">
        <v>6</v>
      </c>
      <c r="X42" s="22">
        <v>0.19437401362847398</v>
      </c>
      <c r="Y42" s="21">
        <v>0.4870217789856226</v>
      </c>
      <c r="Z42" s="20">
        <v>20</v>
      </c>
      <c r="AA42" s="21" t="s">
        <v>25</v>
      </c>
      <c r="AB42" s="21"/>
      <c r="AC42" s="21">
        <v>0.17</v>
      </c>
      <c r="AD42" s="21">
        <v>0.137627</v>
      </c>
      <c r="AE42" s="21" t="s">
        <v>25</v>
      </c>
      <c r="AF42" s="21"/>
      <c r="AG42" s="21" t="s">
        <v>25</v>
      </c>
      <c r="AH42" s="21"/>
      <c r="AI42" s="20" t="s">
        <v>26</v>
      </c>
    </row>
    <row r="43" spans="1:35" x14ac:dyDescent="0.25">
      <c r="A43" s="20">
        <v>2</v>
      </c>
      <c r="B43" s="20" t="s">
        <v>63</v>
      </c>
      <c r="C43" s="14" t="s">
        <v>24</v>
      </c>
      <c r="D43" s="14">
        <v>1</v>
      </c>
      <c r="E43" s="14" t="s">
        <v>25</v>
      </c>
      <c r="F43" s="14">
        <v>1</v>
      </c>
      <c r="G43" s="14" t="s">
        <v>25</v>
      </c>
      <c r="H43" s="14" t="s">
        <v>25</v>
      </c>
      <c r="I43" s="14" t="s">
        <v>29</v>
      </c>
      <c r="J43" s="21">
        <v>2.1517241379310348</v>
      </c>
      <c r="K43" s="21" t="s">
        <v>25</v>
      </c>
      <c r="L43" s="21" t="s">
        <v>25</v>
      </c>
      <c r="M43" s="21" t="s">
        <v>25</v>
      </c>
      <c r="N43" s="21">
        <v>0.71724137931034493</v>
      </c>
      <c r="O43" s="21">
        <v>1.04</v>
      </c>
      <c r="P43" s="21">
        <v>2.7884458055568329E-2</v>
      </c>
      <c r="Q43" s="21">
        <v>0.71724137931034493</v>
      </c>
      <c r="R43" s="21">
        <v>1.04</v>
      </c>
      <c r="S43" s="21">
        <v>2.9248876027089702E-2</v>
      </c>
      <c r="T43" s="21">
        <v>0.71724137931034493</v>
      </c>
      <c r="U43" s="21">
        <v>1.04</v>
      </c>
      <c r="V43" s="21">
        <v>3.0500383804620976E-2</v>
      </c>
      <c r="W43" s="14">
        <v>7</v>
      </c>
      <c r="X43" s="22">
        <v>0.18548327765411507</v>
      </c>
      <c r="Y43" s="21">
        <v>0.4568129817844474</v>
      </c>
      <c r="Z43" s="20">
        <v>20</v>
      </c>
      <c r="AA43" s="21" t="s">
        <v>25</v>
      </c>
      <c r="AB43" s="21"/>
      <c r="AC43" s="21">
        <v>0.17</v>
      </c>
      <c r="AD43" s="21">
        <v>0.137627</v>
      </c>
      <c r="AE43" s="21" t="s">
        <v>25</v>
      </c>
      <c r="AF43" s="21"/>
      <c r="AG43" s="21" t="s">
        <v>25</v>
      </c>
      <c r="AH43" s="21"/>
      <c r="AI43" s="20" t="s">
        <v>26</v>
      </c>
    </row>
    <row r="44" spans="1:35" x14ac:dyDescent="0.25">
      <c r="A44" s="20">
        <v>3</v>
      </c>
      <c r="B44" s="20" t="s">
        <v>64</v>
      </c>
      <c r="C44" s="14" t="s">
        <v>24</v>
      </c>
      <c r="D44" s="14">
        <v>1</v>
      </c>
      <c r="E44" s="14" t="s">
        <v>25</v>
      </c>
      <c r="F44" s="14">
        <v>1</v>
      </c>
      <c r="G44" s="14" t="s">
        <v>25</v>
      </c>
      <c r="H44" s="14" t="s">
        <v>25</v>
      </c>
      <c r="I44" s="14" t="s">
        <v>29</v>
      </c>
      <c r="J44" s="21">
        <v>2.3006896551724143</v>
      </c>
      <c r="K44" s="21" t="s">
        <v>25</v>
      </c>
      <c r="L44" s="21" t="s">
        <v>25</v>
      </c>
      <c r="M44" s="21" t="s">
        <v>25</v>
      </c>
      <c r="N44" s="21">
        <v>0.76689655172413806</v>
      </c>
      <c r="O44" s="21">
        <v>1.1120000000000001</v>
      </c>
      <c r="P44" s="21">
        <v>2.9814920536338448E-2</v>
      </c>
      <c r="Q44" s="21">
        <v>0.76689655172413806</v>
      </c>
      <c r="R44" s="21">
        <v>1.1120000000000001</v>
      </c>
      <c r="S44" s="21">
        <v>3.1273798213580534E-2</v>
      </c>
      <c r="T44" s="21">
        <v>0.76689655172413806</v>
      </c>
      <c r="U44" s="21">
        <v>1.1120000000000001</v>
      </c>
      <c r="V44" s="21">
        <v>3.2611948837248585E-2</v>
      </c>
      <c r="W44" s="14">
        <v>6</v>
      </c>
      <c r="X44" s="22">
        <v>0.1983120695365283</v>
      </c>
      <c r="Y44" s="21">
        <v>0.50031364975413994</v>
      </c>
      <c r="Z44" s="20">
        <v>20</v>
      </c>
      <c r="AA44" s="21" t="s">
        <v>25</v>
      </c>
      <c r="AB44" s="21"/>
      <c r="AC44" s="21">
        <v>0.17</v>
      </c>
      <c r="AD44" s="21">
        <v>0.137627</v>
      </c>
      <c r="AE44" s="21" t="s">
        <v>25</v>
      </c>
      <c r="AF44" s="21"/>
      <c r="AG44" s="21" t="s">
        <v>25</v>
      </c>
      <c r="AH44" s="21"/>
      <c r="AI44" s="20" t="s">
        <v>26</v>
      </c>
    </row>
    <row r="45" spans="1:35" x14ac:dyDescent="0.25">
      <c r="A45" s="20">
        <v>4</v>
      </c>
      <c r="B45" s="20" t="s">
        <v>65</v>
      </c>
      <c r="C45" s="14" t="s">
        <v>24</v>
      </c>
      <c r="D45" s="14">
        <v>1</v>
      </c>
      <c r="E45" s="14" t="s">
        <v>25</v>
      </c>
      <c r="F45" s="14">
        <v>1</v>
      </c>
      <c r="G45" s="14" t="s">
        <v>25</v>
      </c>
      <c r="H45" s="14" t="s">
        <v>25</v>
      </c>
      <c r="I45" s="14" t="s">
        <v>29</v>
      </c>
      <c r="J45" s="21">
        <v>1.6800000000000002</v>
      </c>
      <c r="K45" s="21" t="s">
        <v>25</v>
      </c>
      <c r="L45" s="21" t="s">
        <v>25</v>
      </c>
      <c r="M45" s="21" t="s">
        <v>25</v>
      </c>
      <c r="N45" s="21">
        <v>0.56000000000000005</v>
      </c>
      <c r="O45" s="21">
        <v>0.81200000000000006</v>
      </c>
      <c r="P45" s="21">
        <v>2.1771326866462964E-2</v>
      </c>
      <c r="Q45" s="21">
        <v>0.56000000000000005</v>
      </c>
      <c r="R45" s="21">
        <v>0.81200000000000006</v>
      </c>
      <c r="S45" s="21">
        <v>2.2836622436535423E-2</v>
      </c>
      <c r="T45" s="21">
        <v>0.56000000000000005</v>
      </c>
      <c r="U45" s="21">
        <v>0.81200000000000006</v>
      </c>
      <c r="V45" s="21">
        <v>2.3813761201300222E-2</v>
      </c>
      <c r="W45" s="14">
        <v>8</v>
      </c>
      <c r="X45" s="22">
        <v>0.14560468802337823</v>
      </c>
      <c r="Y45" s="21">
        <v>0.31906086654708771</v>
      </c>
      <c r="Z45" s="20">
        <v>20</v>
      </c>
      <c r="AA45" s="21" t="s">
        <v>25</v>
      </c>
      <c r="AB45" s="21"/>
      <c r="AC45" s="21">
        <v>0.17</v>
      </c>
      <c r="AD45" s="21">
        <v>0.137627</v>
      </c>
      <c r="AE45" s="21" t="s">
        <v>25</v>
      </c>
      <c r="AF45" s="21"/>
      <c r="AG45" s="21" t="s">
        <v>25</v>
      </c>
      <c r="AH45" s="21"/>
      <c r="AI45" s="20" t="s">
        <v>26</v>
      </c>
    </row>
    <row r="46" spans="1:35" ht="31.5" x14ac:dyDescent="0.25">
      <c r="A46" s="20">
        <v>7</v>
      </c>
      <c r="B46" s="20" t="s">
        <v>66</v>
      </c>
      <c r="C46" s="14" t="s">
        <v>37</v>
      </c>
      <c r="D46" s="14">
        <v>6</v>
      </c>
      <c r="E46" s="14"/>
      <c r="F46" s="14"/>
      <c r="G46" s="14"/>
      <c r="H46" s="14"/>
      <c r="I46" s="14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4"/>
      <c r="X46" s="22"/>
      <c r="Y46" s="21"/>
      <c r="Z46" s="20"/>
      <c r="AA46" s="21"/>
      <c r="AB46" s="21"/>
      <c r="AC46" s="21"/>
      <c r="AD46" s="21">
        <v>0.1</v>
      </c>
      <c r="AE46" s="21"/>
      <c r="AF46" s="21">
        <f>2.211864</f>
        <v>2.2118639999999998</v>
      </c>
      <c r="AG46" s="21"/>
      <c r="AH46" s="21"/>
      <c r="AI46" s="20"/>
    </row>
    <row r="47" spans="1:35" ht="31.5" x14ac:dyDescent="0.25">
      <c r="A47" s="20">
        <v>8</v>
      </c>
      <c r="B47" s="20" t="s">
        <v>67</v>
      </c>
      <c r="C47" s="14" t="s">
        <v>37</v>
      </c>
      <c r="D47" s="14">
        <v>2</v>
      </c>
      <c r="E47" s="14"/>
      <c r="F47" s="14"/>
      <c r="G47" s="14"/>
      <c r="H47" s="14"/>
      <c r="I47" s="1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4"/>
      <c r="X47" s="22"/>
      <c r="Y47" s="21"/>
      <c r="Z47" s="20"/>
      <c r="AA47" s="21"/>
      <c r="AB47" s="21"/>
      <c r="AC47" s="21"/>
      <c r="AD47" s="21">
        <f>0.1</f>
        <v>0.1</v>
      </c>
      <c r="AE47" s="21"/>
      <c r="AF47" s="21">
        <f>0.381355</f>
        <v>0.381355</v>
      </c>
      <c r="AG47" s="21"/>
      <c r="AH47" s="21"/>
      <c r="AI47" s="20"/>
    </row>
    <row r="48" spans="1:35" x14ac:dyDescent="0.25">
      <c r="A48" s="44" t="s">
        <v>68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6"/>
    </row>
    <row r="49" spans="1:35" x14ac:dyDescent="0.25">
      <c r="A49" s="20">
        <v>1</v>
      </c>
      <c r="B49" s="20" t="s">
        <v>69</v>
      </c>
      <c r="C49" s="14"/>
      <c r="D49" s="14"/>
      <c r="E49" s="14"/>
      <c r="F49" s="14"/>
      <c r="G49" s="14"/>
      <c r="H49" s="14"/>
      <c r="I49" s="1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4"/>
      <c r="X49" s="22"/>
      <c r="Y49" s="21"/>
      <c r="Z49" s="20"/>
      <c r="AA49" s="21"/>
      <c r="AB49" s="21"/>
      <c r="AC49" s="21"/>
      <c r="AD49" s="21">
        <v>0.71</v>
      </c>
      <c r="AE49" s="21"/>
      <c r="AF49" s="21"/>
      <c r="AG49" s="21"/>
      <c r="AH49" s="21"/>
      <c r="AI49" s="20"/>
    </row>
    <row r="50" spans="1:35" x14ac:dyDescent="0.25">
      <c r="A50" s="20">
        <v>2</v>
      </c>
      <c r="B50" s="20" t="s">
        <v>70</v>
      </c>
      <c r="C50" s="14"/>
      <c r="D50" s="14"/>
      <c r="E50" s="14"/>
      <c r="F50" s="14"/>
      <c r="G50" s="14"/>
      <c r="H50" s="14"/>
      <c r="I50" s="1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4"/>
      <c r="X50" s="22"/>
      <c r="Y50" s="21"/>
      <c r="Z50" s="20"/>
      <c r="AA50" s="21"/>
      <c r="AB50" s="21"/>
      <c r="AC50" s="21"/>
      <c r="AD50" s="21"/>
      <c r="AE50" s="21"/>
      <c r="AF50" s="21">
        <v>0.99</v>
      </c>
      <c r="AG50" s="21"/>
      <c r="AH50" s="21"/>
      <c r="AI50" s="20"/>
    </row>
    <row r="51" spans="1:35" x14ac:dyDescent="0.25">
      <c r="A51" s="44" t="s">
        <v>71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x14ac:dyDescent="0.25">
      <c r="A52" s="20">
        <v>1</v>
      </c>
      <c r="B52" s="20" t="s">
        <v>72</v>
      </c>
      <c r="C52" s="14" t="s">
        <v>24</v>
      </c>
      <c r="D52" s="14">
        <v>1</v>
      </c>
      <c r="E52" s="14" t="s">
        <v>25</v>
      </c>
      <c r="F52" s="14" t="s">
        <v>25</v>
      </c>
      <c r="G52" s="14">
        <v>1</v>
      </c>
      <c r="H52" s="14" t="s">
        <v>25</v>
      </c>
      <c r="I52" s="14" t="s">
        <v>25</v>
      </c>
      <c r="J52" s="21" t="s">
        <v>25</v>
      </c>
      <c r="K52" s="21" t="s">
        <v>25</v>
      </c>
      <c r="L52" s="21" t="s">
        <v>25</v>
      </c>
      <c r="M52" s="21" t="s">
        <v>25</v>
      </c>
      <c r="N52" s="21" t="s">
        <v>25</v>
      </c>
      <c r="O52" s="21" t="s">
        <v>25</v>
      </c>
      <c r="P52" s="21" t="s">
        <v>25</v>
      </c>
      <c r="Q52" s="21" t="s">
        <v>25</v>
      </c>
      <c r="R52" s="21" t="s">
        <v>25</v>
      </c>
      <c r="S52" s="21" t="s">
        <v>25</v>
      </c>
      <c r="T52" s="21" t="s">
        <v>25</v>
      </c>
      <c r="U52" s="21" t="s">
        <v>25</v>
      </c>
      <c r="V52" s="21">
        <v>3.9903745735354219</v>
      </c>
      <c r="W52" s="14">
        <v>8</v>
      </c>
      <c r="X52" s="22">
        <v>0.14900876358242457</v>
      </c>
      <c r="Y52" s="21">
        <v>1.3270383827312324</v>
      </c>
      <c r="Z52" s="20">
        <v>10</v>
      </c>
      <c r="AA52" s="21" t="s">
        <v>25</v>
      </c>
      <c r="AB52" s="21"/>
      <c r="AC52" s="21" t="s">
        <v>25</v>
      </c>
      <c r="AD52" s="21"/>
      <c r="AE52" s="21">
        <v>15.55</v>
      </c>
      <c r="AF52" s="21">
        <v>5.55</v>
      </c>
      <c r="AG52" s="21">
        <v>14.13</v>
      </c>
      <c r="AH52" s="21">
        <v>7.93</v>
      </c>
      <c r="AI52" s="20" t="s">
        <v>26</v>
      </c>
    </row>
    <row r="53" spans="1:35" x14ac:dyDescent="0.25">
      <c r="A53" s="44" t="s">
        <v>73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</row>
    <row r="54" spans="1:35" x14ac:dyDescent="0.25">
      <c r="A54" s="20">
        <v>1</v>
      </c>
      <c r="B54" s="20" t="s">
        <v>74</v>
      </c>
      <c r="C54" s="14" t="s">
        <v>25</v>
      </c>
      <c r="D54" s="14">
        <v>1</v>
      </c>
      <c r="E54" s="14" t="s">
        <v>25</v>
      </c>
      <c r="F54" s="14" t="s">
        <v>25</v>
      </c>
      <c r="G54" s="14">
        <v>1</v>
      </c>
      <c r="H54" s="14" t="s">
        <v>25</v>
      </c>
      <c r="I54" s="14" t="s">
        <v>29</v>
      </c>
      <c r="J54" s="21">
        <v>11.691117450656661</v>
      </c>
      <c r="K54" s="21" t="s">
        <v>25</v>
      </c>
      <c r="L54" s="21" t="s">
        <v>25</v>
      </c>
      <c r="M54" s="21" t="s">
        <v>25</v>
      </c>
      <c r="N54" s="21" t="s">
        <v>25</v>
      </c>
      <c r="O54" s="21" t="s">
        <v>25</v>
      </c>
      <c r="P54" s="21" t="s">
        <v>25</v>
      </c>
      <c r="Q54" s="21">
        <v>5.8455587253283303</v>
      </c>
      <c r="R54" s="21">
        <v>8.4760601517260792</v>
      </c>
      <c r="S54" s="21">
        <v>0.2161618262539845</v>
      </c>
      <c r="T54" s="21">
        <v>5.8455587253283303</v>
      </c>
      <c r="U54" s="21">
        <v>8.4760601517260792</v>
      </c>
      <c r="V54" s="21">
        <v>0.24857989209490317</v>
      </c>
      <c r="W54" s="14">
        <v>12</v>
      </c>
      <c r="X54" s="22">
        <v>9.427467708135899E-2</v>
      </c>
      <c r="Y54" s="21">
        <v>0.62001807698705957</v>
      </c>
      <c r="Z54" s="20">
        <v>15</v>
      </c>
      <c r="AA54" s="21" t="s">
        <v>25</v>
      </c>
      <c r="AB54" s="21"/>
      <c r="AC54" s="21">
        <v>1.37</v>
      </c>
      <c r="AD54" s="21">
        <f>AC54+AE54</f>
        <v>2.74</v>
      </c>
      <c r="AE54" s="21">
        <v>1.37</v>
      </c>
      <c r="AF54" s="21">
        <v>0</v>
      </c>
      <c r="AG54" s="21" t="s">
        <v>25</v>
      </c>
      <c r="AH54" s="21"/>
      <c r="AI54" s="20" t="s">
        <v>26</v>
      </c>
    </row>
    <row r="55" spans="1:35" ht="16.5" thickBot="1" x14ac:dyDescent="0.3">
      <c r="A55" s="20">
        <v>2</v>
      </c>
      <c r="B55" s="20" t="s">
        <v>75</v>
      </c>
      <c r="C55" s="14"/>
      <c r="D55" s="14">
        <v>1</v>
      </c>
      <c r="E55" s="14"/>
      <c r="F55" s="14"/>
      <c r="G55" s="14"/>
      <c r="H55" s="14"/>
      <c r="I55" s="1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4"/>
      <c r="X55" s="22"/>
      <c r="Y55" s="21"/>
      <c r="Z55" s="20"/>
      <c r="AA55" s="30"/>
      <c r="AB55" s="30"/>
      <c r="AC55" s="30"/>
      <c r="AD55" s="30">
        <v>1.5</v>
      </c>
      <c r="AE55" s="30"/>
      <c r="AF55" s="30">
        <v>13.7</v>
      </c>
      <c r="AG55" s="30"/>
      <c r="AH55" s="30"/>
      <c r="AI55" s="20"/>
    </row>
    <row r="56" spans="1:35" s="27" customFormat="1" x14ac:dyDescent="0.25">
      <c r="A56" s="47" t="s">
        <v>76</v>
      </c>
      <c r="B56" s="48"/>
      <c r="C56" s="48"/>
      <c r="D56" s="48"/>
      <c r="E56" s="48"/>
      <c r="F56" s="48"/>
      <c r="G56" s="48"/>
      <c r="H56" s="49"/>
      <c r="I56" s="23" t="s">
        <v>29</v>
      </c>
      <c r="J56" s="24">
        <v>347.57751645524019</v>
      </c>
      <c r="K56" s="24" t="s">
        <v>25</v>
      </c>
      <c r="L56" s="24">
        <v>52.049698028768788</v>
      </c>
      <c r="M56" s="24">
        <v>1.2512438234167647</v>
      </c>
      <c r="N56" s="24" t="s">
        <v>25</v>
      </c>
      <c r="O56" s="24">
        <v>126.43623885482762</v>
      </c>
      <c r="P56" s="24">
        <v>3.2395183466359088</v>
      </c>
      <c r="Q56" s="24" t="s">
        <v>25</v>
      </c>
      <c r="R56" s="24">
        <v>155.90343782148267</v>
      </c>
      <c r="S56" s="24">
        <v>4.2368924988250258</v>
      </c>
      <c r="T56" s="24" t="s">
        <v>25</v>
      </c>
      <c r="U56" s="24">
        <v>169.59802415501923</v>
      </c>
      <c r="V56" s="24">
        <v>8.8706116849265904</v>
      </c>
      <c r="W56" s="23" t="s">
        <v>25</v>
      </c>
      <c r="X56" s="25" t="s">
        <v>25</v>
      </c>
      <c r="Y56" s="24" t="s">
        <v>25</v>
      </c>
      <c r="Z56" s="31" t="s">
        <v>25</v>
      </c>
      <c r="AA56" s="32">
        <f>SUM(AA29,AA30,AA32,AA34,AA35,AA38:AA40,AA42:AA47,AA49:AA50,AA52,AA54:AA55)</f>
        <v>0</v>
      </c>
      <c r="AB56" s="32">
        <f t="shared" ref="AB56:AH56" si="2">SUM(AB29,AB30,AB32,AB34,AB35,AB38:AB40,AB42:AB47,AB49:AB50,AB52,AB54:AB55)</f>
        <v>0</v>
      </c>
      <c r="AC56" s="32">
        <f t="shared" si="2"/>
        <v>2.7361277420465901</v>
      </c>
      <c r="AD56" s="32">
        <f>SUM(AD29,AD30,AD32,AD34,AD35,AD38:AD40,AD42:AD47,AD49:AD50,AD52,AD54:AD55)</f>
        <v>8.3733391336094165</v>
      </c>
      <c r="AE56" s="32">
        <f t="shared" si="2"/>
        <v>18.449503649170747</v>
      </c>
      <c r="AF56" s="32">
        <f t="shared" si="2"/>
        <v>23.852318999999998</v>
      </c>
      <c r="AG56" s="32">
        <f t="shared" si="2"/>
        <v>17.45581362971712</v>
      </c>
      <c r="AH56" s="32">
        <f t="shared" si="2"/>
        <v>10.3079</v>
      </c>
      <c r="AI56" s="26" t="s">
        <v>25</v>
      </c>
    </row>
    <row r="57" spans="1:35" s="27" customFormat="1" ht="16.5" thickBot="1" x14ac:dyDescent="0.3">
      <c r="A57" s="47" t="s">
        <v>77</v>
      </c>
      <c r="B57" s="48"/>
      <c r="C57" s="48"/>
      <c r="D57" s="48"/>
      <c r="E57" s="48"/>
      <c r="F57" s="48"/>
      <c r="G57" s="48"/>
      <c r="H57" s="49"/>
      <c r="I57" s="23" t="s">
        <v>29</v>
      </c>
      <c r="J57" s="24">
        <v>943.66050536173316</v>
      </c>
      <c r="K57" s="24" t="s">
        <v>25</v>
      </c>
      <c r="L57" s="24">
        <v>200.89619270107062</v>
      </c>
      <c r="M57" s="24">
        <v>5.3279280702956271</v>
      </c>
      <c r="N57" s="24" t="s">
        <v>25</v>
      </c>
      <c r="O57" s="24">
        <v>349.22528346116314</v>
      </c>
      <c r="P57" s="24">
        <v>9.4435289527287303</v>
      </c>
      <c r="Q57" s="24" t="s">
        <v>25</v>
      </c>
      <c r="R57" s="24">
        <v>398.0526568574104</v>
      </c>
      <c r="S57" s="24">
        <v>11.119338696911257</v>
      </c>
      <c r="T57" s="24" t="s">
        <v>25</v>
      </c>
      <c r="U57" s="24">
        <v>420.1335997548689</v>
      </c>
      <c r="V57" s="24">
        <v>16.110101379310905</v>
      </c>
      <c r="W57" s="23" t="s">
        <v>25</v>
      </c>
      <c r="X57" s="25" t="s">
        <v>25</v>
      </c>
      <c r="Y57" s="24" t="s">
        <v>25</v>
      </c>
      <c r="Z57" s="31" t="s">
        <v>25</v>
      </c>
      <c r="AA57" s="33">
        <f>SUM(AA15,AA25,AA56)</f>
        <v>0</v>
      </c>
      <c r="AB57" s="33">
        <f t="shared" ref="AB57:AH57" si="3">SUM(AB15,AB25,AB56)</f>
        <v>0</v>
      </c>
      <c r="AC57" s="33">
        <f t="shared" si="3"/>
        <v>17.382291199673713</v>
      </c>
      <c r="AD57" s="40">
        <f>SUM(AD15,AD25,AD56)</f>
        <v>24.010842235304338</v>
      </c>
      <c r="AE57" s="33">
        <f t="shared" si="3"/>
        <v>21.245767479679216</v>
      </c>
      <c r="AF57" s="33">
        <f t="shared" si="3"/>
        <v>31.733327830508468</v>
      </c>
      <c r="AG57" s="33">
        <f t="shared" si="3"/>
        <v>17.52193862971712</v>
      </c>
      <c r="AH57" s="33">
        <f t="shared" si="3"/>
        <v>10.374025</v>
      </c>
      <c r="AI57" s="26" t="s">
        <v>25</v>
      </c>
    </row>
    <row r="58" spans="1:35" s="27" customFormat="1" x14ac:dyDescent="0.25">
      <c r="A58" s="47" t="s">
        <v>78</v>
      </c>
      <c r="B58" s="48"/>
      <c r="C58" s="48"/>
      <c r="D58" s="48"/>
      <c r="E58" s="48"/>
      <c r="F58" s="48"/>
      <c r="G58" s="48"/>
      <c r="H58" s="49"/>
      <c r="I58" s="23" t="s">
        <v>29</v>
      </c>
      <c r="J58" s="24" t="s">
        <v>25</v>
      </c>
      <c r="K58" s="24" t="s">
        <v>25</v>
      </c>
      <c r="L58" s="24">
        <v>200.89619270107062</v>
      </c>
      <c r="M58" s="24">
        <v>5.3279280702956271</v>
      </c>
      <c r="N58" s="24" t="s">
        <v>25</v>
      </c>
      <c r="O58" s="24">
        <v>148.32909076009253</v>
      </c>
      <c r="P58" s="24">
        <v>4.1156008824331032</v>
      </c>
      <c r="Q58" s="24" t="s">
        <v>25</v>
      </c>
      <c r="R58" s="24">
        <v>48.827373396247253</v>
      </c>
      <c r="S58" s="24">
        <v>1.6758097441825264</v>
      </c>
      <c r="T58" s="24" t="s">
        <v>25</v>
      </c>
      <c r="U58" s="24">
        <v>22.080942897458499</v>
      </c>
      <c r="V58" s="24">
        <v>4.990762682399648</v>
      </c>
      <c r="W58" s="47" t="s">
        <v>79</v>
      </c>
      <c r="X58" s="48"/>
      <c r="Y58" s="48"/>
      <c r="Z58" s="49"/>
      <c r="AA58" s="34">
        <v>10.568920813559323</v>
      </c>
      <c r="AB58" s="34"/>
      <c r="AC58" s="34">
        <v>14.084693844067797</v>
      </c>
      <c r="AD58" s="34"/>
      <c r="AE58" s="34">
        <v>21.440218630508479</v>
      </c>
      <c r="AF58" s="34"/>
      <c r="AG58" s="34">
        <v>17.428899999999999</v>
      </c>
      <c r="AH58" s="34"/>
      <c r="AI58" s="26" t="s">
        <v>25</v>
      </c>
    </row>
    <row r="59" spans="1:35" s="2" customFormat="1" x14ac:dyDescent="0.25">
      <c r="A59" s="41" t="s">
        <v>80</v>
      </c>
      <c r="B59" s="41"/>
      <c r="C59" s="3"/>
      <c r="D59" s="35"/>
      <c r="E59" s="35"/>
      <c r="F59" s="35"/>
      <c r="G59" s="35"/>
      <c r="H59" s="35"/>
      <c r="I59" s="3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35"/>
      <c r="X59" s="43"/>
      <c r="Y59" s="43"/>
      <c r="Z59" s="43"/>
      <c r="AA59" s="5"/>
      <c r="AB59" s="36"/>
      <c r="AC59" s="5"/>
      <c r="AD59" s="5"/>
      <c r="AE59" s="5"/>
      <c r="AF59" s="5"/>
      <c r="AG59" s="5"/>
      <c r="AH59" s="5"/>
      <c r="AI59" s="3"/>
    </row>
    <row r="60" spans="1:35" x14ac:dyDescent="0.25">
      <c r="A60" s="42"/>
      <c r="B60" s="42"/>
      <c r="X60" s="37"/>
      <c r="Y60" s="37"/>
      <c r="Z60" s="37"/>
      <c r="AA60" s="37"/>
      <c r="AB60" s="37"/>
      <c r="AC60" s="37"/>
      <c r="AD60" s="37"/>
    </row>
  </sheetData>
  <mergeCells count="59">
    <mergeCell ref="AC2:AI2"/>
    <mergeCell ref="A3:AI3"/>
    <mergeCell ref="A5:A8"/>
    <mergeCell ref="B5:B8"/>
    <mergeCell ref="C5:H7"/>
    <mergeCell ref="I5:V5"/>
    <mergeCell ref="W5:Y6"/>
    <mergeCell ref="Z5:Z8"/>
    <mergeCell ref="AA5:AH7"/>
    <mergeCell ref="AG8:AH8"/>
    <mergeCell ref="A21:AI21"/>
    <mergeCell ref="W7:W8"/>
    <mergeCell ref="X7:X8"/>
    <mergeCell ref="Y7:Y8"/>
    <mergeCell ref="AA8:AB8"/>
    <mergeCell ref="AC8:AD8"/>
    <mergeCell ref="AE8:AF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A11:AI11"/>
    <mergeCell ref="A15:H15"/>
    <mergeCell ref="A16:AI16"/>
    <mergeCell ref="A18:AI18"/>
    <mergeCell ref="N7:N8"/>
    <mergeCell ref="O7:O8"/>
    <mergeCell ref="P7:P8"/>
    <mergeCell ref="AI5:AI9"/>
    <mergeCell ref="I6:I8"/>
    <mergeCell ref="J6:J8"/>
    <mergeCell ref="K6:M6"/>
    <mergeCell ref="N6:P6"/>
    <mergeCell ref="Q6:S6"/>
    <mergeCell ref="T6:V6"/>
    <mergeCell ref="A23:AI23"/>
    <mergeCell ref="A25:H25"/>
    <mergeCell ref="A26:AI26"/>
    <mergeCell ref="A27:AI27"/>
    <mergeCell ref="A28:AI28"/>
    <mergeCell ref="A31:AI31"/>
    <mergeCell ref="A33:AI33"/>
    <mergeCell ref="A36:AI36"/>
    <mergeCell ref="A37:AI37"/>
    <mergeCell ref="A41:AI41"/>
    <mergeCell ref="A59:B60"/>
    <mergeCell ref="X59:Z59"/>
    <mergeCell ref="A48:AI48"/>
    <mergeCell ref="A51:AI51"/>
    <mergeCell ref="A53:AI53"/>
    <mergeCell ref="A56:H56"/>
    <mergeCell ref="A57:H57"/>
    <mergeCell ref="A58:H58"/>
    <mergeCell ref="W58:Z58"/>
  </mergeCells>
  <pageMargins left="0" right="0" top="0" bottom="0" header="0" footer="0"/>
  <pageSetup paperSize="8" scale="8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Программа энергосбережения</vt:lpstr>
      <vt:lpstr>'Программа энергосбережения'!Заголовки_для_печати</vt:lpstr>
      <vt:lpstr>'Программа энергосбережения'!Область_печати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2018-03-01T06:04:16Z</dcterms:modified>
</cp:coreProperties>
</file>