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0" windowWidth="27795" windowHeight="11205" activeTab="1"/>
  </bookViews>
  <sheets>
    <sheet name="2019 г." sheetId="1" r:id="rId1"/>
    <sheet name="2020 г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6" i="1" l="1"/>
  <c r="N43" i="1"/>
  <c r="L54" i="1" l="1"/>
  <c r="N42" i="1" l="1"/>
  <c r="L60" i="1"/>
  <c r="N20" i="1"/>
  <c r="N22" i="1" l="1"/>
  <c r="L13" i="1"/>
  <c r="N6" i="1"/>
  <c r="N38" i="1" l="1"/>
  <c r="L45" i="1" l="1"/>
  <c r="L48" i="1" l="1"/>
  <c r="L44" i="1"/>
  <c r="G54" i="1" l="1"/>
  <c r="N28" i="1" l="1"/>
  <c r="N17" i="1" l="1"/>
  <c r="N25" i="1"/>
  <c r="L39" i="1" l="1"/>
  <c r="G22" i="1"/>
  <c r="L37" i="1" l="1"/>
  <c r="L35" i="1"/>
  <c r="N23" i="1" l="1"/>
  <c r="L22" i="1"/>
  <c r="L20" i="1"/>
  <c r="L38" i="1" l="1"/>
  <c r="L42" i="1" l="1"/>
  <c r="L26" i="1"/>
  <c r="L32" i="1" l="1"/>
  <c r="N41" i="1" l="1"/>
  <c r="L33" i="1" l="1"/>
  <c r="L30" i="1" l="1"/>
  <c r="L15" i="1"/>
  <c r="L16" i="1"/>
  <c r="L34" i="1"/>
  <c r="L28" i="1"/>
  <c r="L41" i="1" l="1"/>
  <c r="L40" i="1" l="1"/>
  <c r="L43" i="1"/>
  <c r="L31" i="1"/>
  <c r="L36" i="1"/>
  <c r="L17" i="1" l="1"/>
  <c r="L27" i="1" l="1"/>
  <c r="L14" i="1"/>
  <c r="L25" i="1" l="1"/>
  <c r="N19" i="1" l="1"/>
  <c r="L29" i="1" l="1"/>
  <c r="L21" i="1"/>
  <c r="L24" i="1" l="1"/>
  <c r="N24" i="1"/>
  <c r="L18" i="1"/>
  <c r="L23" i="1" l="1"/>
  <c r="L19" i="1"/>
  <c r="L12" i="1"/>
  <c r="L11" i="1"/>
  <c r="L10" i="1"/>
  <c r="L8" i="1"/>
  <c r="L7" i="1"/>
  <c r="L6" i="1"/>
  <c r="N7" i="1"/>
</calcChain>
</file>

<file path=xl/sharedStrings.xml><?xml version="1.0" encoding="utf-8"?>
<sst xmlns="http://schemas.openxmlformats.org/spreadsheetml/2006/main" count="599" uniqueCount="418">
  <si>
    <t>№ п/п</t>
  </si>
  <si>
    <t>Закупка</t>
  </si>
  <si>
    <t>Договор</t>
  </si>
  <si>
    <t>Изменение договора</t>
  </si>
  <si>
    <t>Исполнение договора</t>
  </si>
  <si>
    <t>Прекращение обязательств сторон по договору</t>
  </si>
  <si>
    <t>№ позиции ПЗ</t>
  </si>
  <si>
    <t>№ извещения</t>
  </si>
  <si>
    <t>НМЦ</t>
  </si>
  <si>
    <t>Способ закупки</t>
  </si>
  <si>
    <t>Предмет договора</t>
  </si>
  <si>
    <t>Цена договора (руб.)</t>
  </si>
  <si>
    <t>Срок (период) исполнения</t>
  </si>
  <si>
    <t>Поставщик (подрядчик, исполнитель)</t>
  </si>
  <si>
    <t>Дата приемки товаров, работ, услуг</t>
  </si>
  <si>
    <t>Дата оплаты</t>
  </si>
  <si>
    <t>Сумма оплаты</t>
  </si>
  <si>
    <t>Реестр договоров</t>
  </si>
  <si>
    <t>Аренда нежилого помещения</t>
  </si>
  <si>
    <t>с 01.02.2019 по 31.12.2019</t>
  </si>
  <si>
    <t>№ в ЕИС 24</t>
  </si>
  <si>
    <t>Выполнение работ по оперативно-технологическому управлению, техническому обслуживанию, текущему ремонту, информационному обеспечению при передаче электрической энергии, выполнению работ по внеплановым, аварийно-восстановительным работам электросетевого комплекса децентрализованной зоны электроснабжения в Октябрьском районе</t>
  </si>
  <si>
    <t>Закупка у ед.поставщика</t>
  </si>
  <si>
    <t>№ в ЕИС 21</t>
  </si>
  <si>
    <t>с 24.01.2019 по 31.12.2019</t>
  </si>
  <si>
    <t>АО "ЮТЭК-Кода"                 ИНН 8614006270</t>
  </si>
  <si>
    <t>№ в ЕИС 26</t>
  </si>
  <si>
    <t>Выполнение работ по развитию третьего уровня АИИС на базе програмного обеспечения "Пирамида 2.0"</t>
  </si>
  <si>
    <t>АО Группа Компаний "Системы и Технологии"  ИНН 3327304235 (СМСП) Среднее предприятие</t>
  </si>
  <si>
    <t>Запрос предложений в эл.форме для СМСП</t>
  </si>
  <si>
    <t>№ в ЕИС 18</t>
  </si>
  <si>
    <t xml:space="preserve">Запрос предложений в эл.форме </t>
  </si>
  <si>
    <t>Открытие возобновляемой кредитной линии</t>
  </si>
  <si>
    <t>с 14.03.2019 по 30.03.2020</t>
  </si>
  <si>
    <t>№ в ЕИС 38</t>
  </si>
  <si>
    <t>Приобретение оборудования на объект "Установка приборов учета электрической энергии (развитие АИИС УЭ) п. Кедровый</t>
  </si>
  <si>
    <t>с 18.03.2019 по 30.04.2019</t>
  </si>
  <si>
    <t>№ в ЕИС 37</t>
  </si>
  <si>
    <t>Приобретение оборудования на объект "Установка приборов учета электрической энергии (развитие АИИС УЭ) п.Кирпичный</t>
  </si>
  <si>
    <t>ООО "Феникс Энерго"                ИНН 7814528811 (СМСП) Микро предприятие</t>
  </si>
  <si>
    <t>№ в ЕИС 30</t>
  </si>
  <si>
    <t>Выполнение работ по демонтажу временной ЛЭП-10кВ для перевода п. Кирпичный с централизованного электроснабжения на  децентрализованное</t>
  </si>
  <si>
    <t>с 25.03.2019 по 30.04.2019</t>
  </si>
  <si>
    <t>АО "ЮТЭК-ХМР"                             ИНН 8618005951</t>
  </si>
  <si>
    <t>№ в ЕИС 31</t>
  </si>
  <si>
    <t>Проведение измерений и анализов по определению концентрации загрязняющих веществ в промышленных выбросах ДЭС</t>
  </si>
  <si>
    <t>с 25.03.2019 по 31.12.2019</t>
  </si>
  <si>
    <t>№ в ЕИС 35</t>
  </si>
  <si>
    <t>Поставка радиатора</t>
  </si>
  <si>
    <t>с 26.03.2019 по 30.06.2019</t>
  </si>
  <si>
    <t>Исполнение договора завершено</t>
  </si>
  <si>
    <t>№ в ЕИС 28</t>
  </si>
  <si>
    <t>Поставка двигателя</t>
  </si>
  <si>
    <t>с 17.04.2019 по 30.06.2019</t>
  </si>
  <si>
    <t xml:space="preserve">ООО МЦАРМ "Альфа"           ИНН 7207022660             (СМСП) Малое предприятие </t>
  </si>
  <si>
    <t xml:space="preserve">ООО "ВИМ Статус Сервис" ИНН 5001084789 (СМСП)  Микро предприятие </t>
  </si>
  <si>
    <t>№ в ЕИС 41</t>
  </si>
  <si>
    <t>с 17.04.2019 по 31.07.2019</t>
  </si>
  <si>
    <t>№ в ЕИС 82</t>
  </si>
  <si>
    <t>Оказание транспортных услуг автомобильным транспортом</t>
  </si>
  <si>
    <t>с 22.04.2019 по 31.12.2019</t>
  </si>
  <si>
    <t>№ в ЕИС 46</t>
  </si>
  <si>
    <t>Поставка смывающих и обезвреживающих средств</t>
  </si>
  <si>
    <t>с 23.04.2019 по 30.06.2019</t>
  </si>
  <si>
    <t>№ в ЕИС 47</t>
  </si>
  <si>
    <t>Поставка материалов</t>
  </si>
  <si>
    <t>№ в ЕИС 42</t>
  </si>
  <si>
    <t>Запрос предложений в эл.форме</t>
  </si>
  <si>
    <t>Выполнение работ по капитальному ремонту электросетевого оборудования</t>
  </si>
  <si>
    <t>№ в ЕИС 88</t>
  </si>
  <si>
    <t>Выполнение строительно-монтажных и пусконаладочных работ по объекту "Установка приборов учета электроэнергии (внедрение АИИС УЭ) д. Кимкъясуй</t>
  </si>
  <si>
    <t>с 25.04.2019 по 30.06.2019</t>
  </si>
  <si>
    <t>№ в ЕИС 29</t>
  </si>
  <si>
    <t>Выполнение работ по комплексному техническому обслуживанию ДГУ Cummins.</t>
  </si>
  <si>
    <t>с 26.04.2019 по 31.12.2019</t>
  </si>
  <si>
    <t>ПАО Банк "ФК Открытие" ИНН 7706092528</t>
  </si>
  <si>
    <t>Доставка ГСМ (дизельного топлива)</t>
  </si>
  <si>
    <t>№ в ЕИС 36</t>
  </si>
  <si>
    <t>с 15.05.2019 по 10.10.2019</t>
  </si>
  <si>
    <t>Конкурс в эл. форме для СМСП</t>
  </si>
  <si>
    <t>Поставка спецодежды, спецобуви и других средств индивидуальной защиты</t>
  </si>
  <si>
    <t xml:space="preserve">с 08.05.2019 по 10.06.2019 </t>
  </si>
  <si>
    <t>№ в ЕИС 45</t>
  </si>
  <si>
    <t>АО "Омтранснефтепродукт"
ИНН 5528202607 (СМСП) Среднее предприятие</t>
  </si>
  <si>
    <t>Оказание транспортных услуг водным транспортом</t>
  </si>
  <si>
    <t>с 17.05.2019 по 30.11.2019</t>
  </si>
  <si>
    <t>№ в ЕИС 83</t>
  </si>
  <si>
    <t xml:space="preserve">Хранение ГСМ (ДТЗ) </t>
  </si>
  <si>
    <t>с 21.05.2019 по 31.05.2020</t>
  </si>
  <si>
    <t>МУП "СЖКХ"
ИНН 8620012191</t>
  </si>
  <si>
    <t>Закупка у ед. поставщика</t>
  </si>
  <si>
    <t>№ в ЕИС 61</t>
  </si>
  <si>
    <t>Услуги по периодическому инспекционному контролю за сертификатом соответствия № РОСС RU.AA55.B00154</t>
  </si>
  <si>
    <t>с 24.05.2019 по 30.06.2019</t>
  </si>
  <si>
    <t>ООО "Энергогарант"
ИНН 5016016774</t>
  </si>
  <si>
    <t>№ в ЕИС 60</t>
  </si>
  <si>
    <t>Поставка страхового запаса электрооборудования</t>
  </si>
  <si>
    <t>№ в ЕИС 53</t>
  </si>
  <si>
    <t xml:space="preserve">с 28.05.2019 по 29.06.2019 </t>
  </si>
  <si>
    <t>ООО ТПК "Энерго-Комплекс"
ИНН 6673208420
Микропредприятие</t>
  </si>
  <si>
    <t>с 01.03.2019 по 31.07.2019</t>
  </si>
  <si>
    <t>Кол-во принятого товара, работ, услуг (%)</t>
  </si>
  <si>
    <t>№ в ЕИС 50</t>
  </si>
  <si>
    <t>Приобретение и доставка материалов для выполнения работ по переустройству «ДЭС-0,4 кВ в п. Сосьва Березовского района»</t>
  </si>
  <si>
    <t xml:space="preserve">с 21.06.2019 по 25.03.2020 </t>
  </si>
  <si>
    <t>ООО "Премьер-Энерго" ИНН 8622021522                        Микропредприятие</t>
  </si>
  <si>
    <t>№ в ЕИС 90</t>
  </si>
  <si>
    <t>Выполнение работ по реконструкции электрических сетей в с. Тугияны, Белоярского района.</t>
  </si>
  <si>
    <t xml:space="preserve">с 21.06.2019 по 13.09.2019 </t>
  </si>
  <si>
    <t>АО "ЮТЭК-Березово"              ИНН 8613005531</t>
  </si>
  <si>
    <t>№ в ЕИС 63</t>
  </si>
  <si>
    <t>Поставка масла и антифриза</t>
  </si>
  <si>
    <t>ООО "Моторные масла" ИНН 5501226470</t>
  </si>
  <si>
    <t>№ в ЕИС 93</t>
  </si>
  <si>
    <t>Поставка деревянных опор ЛЭП</t>
  </si>
  <si>
    <t>с 15.07.2019 по 14.10.2019</t>
  </si>
  <si>
    <t>№ в ЕИС 94</t>
  </si>
  <si>
    <t>Поставка запасных частей для ремонта ДГУ Volvo Penta</t>
  </si>
  <si>
    <t>c 15.07.2019 по 31.12.2019</t>
  </si>
  <si>
    <t>ООО "КВАРТЕТ"                       ИНН 7805016694                     Малое предприятие</t>
  </si>
  <si>
    <t>№ в ЕИС 95</t>
  </si>
  <si>
    <t>31907984507</t>
  </si>
  <si>
    <t>Запрос предложений в электронной форме</t>
  </si>
  <si>
    <t>Поставка блок-контейнеров под дизель-генераторные установки в полной заводской готовности</t>
  </si>
  <si>
    <t>с 15.07.2019 по 31.12.2019</t>
  </si>
  <si>
    <t>ООО "Универса Бизнес Групп" ИНН 7203245305</t>
  </si>
  <si>
    <t>№ в ЕИС 92</t>
  </si>
  <si>
    <t>31907993955</t>
  </si>
  <si>
    <t>Поставка двигателя для ремонта ДГУ Weifang,Ricaro</t>
  </si>
  <si>
    <t>№ в ЕИС 44</t>
  </si>
  <si>
    <t>31908010025</t>
  </si>
  <si>
    <t>Запрос котировок в эл.форме для СМСП</t>
  </si>
  <si>
    <t>Поставка канцелярских принадлежностей</t>
  </si>
  <si>
    <t>с 22.07.2019 по 31.12.2019</t>
  </si>
  <si>
    <t>ООО "СнабДим"                            ИНН 7203266560                      Микропредприятие</t>
  </si>
  <si>
    <t>31908046712</t>
  </si>
  <si>
    <t>Поставка двигателя Cummins</t>
  </si>
  <si>
    <t>ООО "Завод КриалЭнергоСтрой"                  ИНН 1655294699</t>
  </si>
  <si>
    <t>Доп.согл. № 1 от 15.07.2019 г. продление срока действия договора до 30.11.2019г.</t>
  </si>
  <si>
    <t>Доп.согл. № 1 от 15.07.2019 г. продление срока действия договора до 30.09.2019г.</t>
  </si>
  <si>
    <t>№ в ЕИС 65</t>
  </si>
  <si>
    <t>c 24.07.2019 по 15.11.2019</t>
  </si>
  <si>
    <t>№ в ЕИС 98</t>
  </si>
  <si>
    <t>31908111940</t>
  </si>
  <si>
    <t>Выполнение работ по адаптации и внедрению версии 201810 программного комплекса «Стек-энерго»</t>
  </si>
  <si>
    <t>с 19.07.2019 по 20.12.2019</t>
  </si>
  <si>
    <t>ООО "Стек-ИТ"                           ИНН 7604258887</t>
  </si>
  <si>
    <t>№ в ЕИС 64</t>
  </si>
  <si>
    <t>31908032322</t>
  </si>
  <si>
    <t>Запрос предложений в эл. форме</t>
  </si>
  <si>
    <t>Выполнение работ по профилактическому контролю, ремонту и восстановлению устройства релейной защиты и автоматики распред.пункта 0,4/10 кВ</t>
  </si>
  <si>
    <t>с 29.07.2019 по 29.11.2019</t>
  </si>
  <si>
    <t>ООО "НЭП"                               ИНН 6679093197</t>
  </si>
  <si>
    <t>№ в ЕИС 96</t>
  </si>
  <si>
    <t>31908040738</t>
  </si>
  <si>
    <t>Оказание услуг по добровольному медицинскому страхованимю работников АО "Юграэнерго"</t>
  </si>
  <si>
    <t>с 29.07.2019 по 31.12.2019</t>
  </si>
  <si>
    <t>АО "СОГАЗ"                                    ИНН 7736035485</t>
  </si>
  <si>
    <t>№ в ЕИС 62</t>
  </si>
  <si>
    <t>31907974828</t>
  </si>
  <si>
    <t>Выполнение строительно-монтажных работ для осуществления технологического присоединения объекта " Детского сада на 60 мест в с. Саранпауль"</t>
  </si>
  <si>
    <t>с 29.07.2019 по 30.08.2019</t>
  </si>
  <si>
    <t>ООО "ЭнтэрПроф"                      ИНН 6685128232</t>
  </si>
  <si>
    <t>№ в ЕИС 87</t>
  </si>
  <si>
    <t>31908023304</t>
  </si>
  <si>
    <t>Выполнение строительно-монтажных работ по объекту «Сети электроснабжения 10-0,4 кВ, КТП-0,4/10 кВ, КТП-10/0,4 кВ и РУ-0,4 кВ от ДЭС в п. Сосьва Березовского района»</t>
  </si>
  <si>
    <t>№ в ЕИС 101</t>
  </si>
  <si>
    <t>31908155300</t>
  </si>
  <si>
    <t>Оказание услуг по субаренде электросетевого имущества в с. Корлики</t>
  </si>
  <si>
    <t>с 01.01.2019 по 31.12.2023</t>
  </si>
  <si>
    <t>АО "ЮТЭК-РС"                              ИНН 8601033125</t>
  </si>
  <si>
    <t>Доп.согл. №1 от 10.06.2019г. Продление срока выполнения работ по 31.07.2019 г. Доп.согл. № 2 от 29.07.2019 г. продление срока по 31.08.2019 г.</t>
  </si>
  <si>
    <t>Доп.согл. № 1 от 29.07.2019 г. продление срока действия договора до 30.08.2019г.</t>
  </si>
  <si>
    <t>№ в ЕИС 100</t>
  </si>
  <si>
    <t>31908134858</t>
  </si>
  <si>
    <t>Оказание услуг по ремонту и поверке приборов учета</t>
  </si>
  <si>
    <t>с 23.08.2019 по 31.12.2019</t>
  </si>
  <si>
    <t>25.07.2019
04.09.2019</t>
  </si>
  <si>
    <t>12.08.2019
26.08.2019</t>
  </si>
  <si>
    <t>12.04.2019
29.08.2019</t>
  </si>
  <si>
    <t>07.03.2019
13.08.2019</t>
  </si>
  <si>
    <t>08.08.2019
14.08.2019
29.08.2019</t>
  </si>
  <si>
    <t>31.01.2019 28.02.2019 31.03.2019 30.04.2019</t>
  </si>
  <si>
    <t>07.02.2019 06.03.2019 04.04.2019 07.05.2019</t>
  </si>
  <si>
    <t>ООО "Магелан"
ИНН 8601023960  (СМСП) Микро предприятие</t>
  </si>
  <si>
    <t>ЗАО "ИНСИСТЕМС" 
ИНН 7701135062</t>
  </si>
  <si>
    <t>ИП  Краснопеев И.Е. 
ИНН 860102616600   (СМСП) Микро предприятие</t>
  </si>
  <si>
    <t>ООО "Капитал-Рос"
ИНН 8107006440 (СМСП) Микро предприятие</t>
  </si>
  <si>
    <t>ООО "Технотрейд" 
ИНН 6686053967 (СМСП) Микро предприятие</t>
  </si>
  <si>
    <t>АО "ЮТЭК-Березово" 
ИНН 8613005531</t>
  </si>
  <si>
    <t>ООО "НГ-Энерго" 
ИНН 7810329660</t>
  </si>
  <si>
    <t>ИП  Краснопеев И.Е.
ИНН 860102616600   (СМСП) Микро предприятие</t>
  </si>
  <si>
    <t>ООО "ПЭК" 
ИНН 7801526768 Микропредприятие</t>
  </si>
  <si>
    <t>ООО "Матрица-Урал" 
ИНН 6670353740</t>
  </si>
  <si>
    <t>27.05.2019 04.06.2019 24.06.2019</t>
  </si>
  <si>
    <t>06.06.2019 04.07.2019</t>
  </si>
  <si>
    <t>09.07.2019 10.07.2019 11.07.2019</t>
  </si>
  <si>
    <t>Соглашение о расторжении договора от 27.08.2019 г.</t>
  </si>
  <si>
    <t>Доп. согл. № 1 от 31.07.2019 г.</t>
  </si>
  <si>
    <t>ООО "Завод КриалЭнергоСтрой" 
ИНН 1655294699</t>
  </si>
  <si>
    <t>31.07.2019
12.08.2019
13.08.2019</t>
  </si>
  <si>
    <t xml:space="preserve">с 02.07.2019 по 20.08.2019 </t>
  </si>
  <si>
    <t xml:space="preserve"> </t>
  </si>
  <si>
    <t>14.08.2019
29.08.2019, 13.09.2019</t>
  </si>
  <si>
    <t>Доп.согл. № 1 от 30.09.2019 г. (изменение п. 1,4, п. 11.1  договора)</t>
  </si>
  <si>
    <t>18.06.2019 24.06.2019 17.07.2019, 23.09.2019, 09.10.2019</t>
  </si>
  <si>
    <t>06.06.2019
06.06.2019
06.06.2019
13.06.2019
13.06.2019
18.06.2019
24.06.2019
24.06.2019
27.06.2019
27.06.2019
27.06.2019
04.07.2019
04.07.2019
05.07.2019
08.07.2019
08.07.2019
11.07.2019
11.07.2019
24.07.2019
24.07.2019
24.07.2019
24.07.2019 03.10.2019, 07.10.2019</t>
  </si>
  <si>
    <t>25.05.2019 28.05.2019 29.05.2019 03.06.2019 06.06.2019 07.06.2019 09.06.2019 14.06.2019 15.06.2019 17.06.2019 18.06.2019 23.06.2019 25.06.2019 29.06.2019 18.09.2019, 21.09.2019</t>
  </si>
  <si>
    <t>с 19.07.2019 по 18.10.2019</t>
  </si>
  <si>
    <t>Соглашение о расторжении договора от 15.10.2019 г.</t>
  </si>
  <si>
    <t>Исполнение договора завершено по фату выполнен.работ</t>
  </si>
  <si>
    <t>Доп.согл. № 1 от 15.07.2019 г. продление срока действия договора до 30.11.2019г. Доп.согл. № 2 от 28.10.2019 (доп.объем увеличение на сумму  242 430,00)</t>
  </si>
  <si>
    <t>10.09.2019 20.10.2019</t>
  </si>
  <si>
    <t>05.08.2019, 14.10.2019</t>
  </si>
  <si>
    <t>№ в ЕСИ 74</t>
  </si>
  <si>
    <t>31908399681</t>
  </si>
  <si>
    <t>Поставка детских новогодних подарков</t>
  </si>
  <si>
    <t>с 05.11.2019 по 02.12.2019</t>
  </si>
  <si>
    <t>ООО "Югорский кондитер" ИНН 8603124988 Микропредприятие</t>
  </si>
  <si>
    <t>№ в ЕИС 109</t>
  </si>
  <si>
    <t>31908383381</t>
  </si>
  <si>
    <t>с 07.11.2019 по 31.12.2019</t>
  </si>
  <si>
    <t>№ в ЕИС 110</t>
  </si>
  <si>
    <t>Поставка трансформаторов</t>
  </si>
  <si>
    <t>ООО "ПромЭнергоКомплект" ИНН 6670315448</t>
  </si>
  <si>
    <t xml:space="preserve">ООО "КАРАБАСМОТОРС" ИНН 9717082282 </t>
  </si>
  <si>
    <t>17.07.2019, 23.09.2019, 23.09.2019, 18.10.2019, 15.10.2019</t>
  </si>
  <si>
    <t>Доп.согл. №1 от 05.02.2019г. Уменьшение цены договора 1 584 000,00, Согл.о расторж.от 19.09.2019 г. с 14.05.2019 г.</t>
  </si>
  <si>
    <t>Договор расторгнут</t>
  </si>
  <si>
    <t>№ в ЕИС 76</t>
  </si>
  <si>
    <t xml:space="preserve">Извещение не размещалось в ЕИС  </t>
  </si>
  <si>
    <t>Проведение культурно-массового мероприятия приуроченного к празднованию Дня энергетика</t>
  </si>
  <si>
    <t xml:space="preserve"> 20.12.2019 </t>
  </si>
  <si>
    <t>ООО "Парк Отель"                            ИНН 8601050755</t>
  </si>
  <si>
    <t>№ в ЕИС 107</t>
  </si>
  <si>
    <t>Поставка теплового модуля</t>
  </si>
  <si>
    <t>ООО "Тепломеханическое машиностроение"                ИНН 7811503255</t>
  </si>
  <si>
    <t>№ в ЕИС 108</t>
  </si>
  <si>
    <t>Поставка резервуаров</t>
  </si>
  <si>
    <t>ООО ПСК "ЛИДИОН"                 ИНН 1207020414</t>
  </si>
  <si>
    <t>№ в ЕИС 104</t>
  </si>
  <si>
    <t>Поставка материалов и запасных частей</t>
  </si>
  <si>
    <t>№ в ЕИС 105</t>
  </si>
  <si>
    <t>№ в ЕИС 113</t>
  </si>
  <si>
    <t>с 25.11.2019 по 20.04.2020</t>
  </si>
  <si>
    <t>с 15.11.2019 по 14.02.2020</t>
  </si>
  <si>
    <t>с 18.11.2019 по 31.12.2019</t>
  </si>
  <si>
    <t>с 19.11.2019 по 31.12.2019</t>
  </si>
  <si>
    <t xml:space="preserve">ООО "Концепция экологической безопасности"                                ИНН 8601043437 (СМСП) Микро предприятие </t>
  </si>
  <si>
    <t>№ в ЕИС 106</t>
  </si>
  <si>
    <t>Поставка КТП</t>
  </si>
  <si>
    <t>ООО ТД "Вектор-Урал"      ИНН 7448182363</t>
  </si>
  <si>
    <t>№ в ЕИС 112</t>
  </si>
  <si>
    <t xml:space="preserve">Поставка запасных частей </t>
  </si>
  <si>
    <t>с 26.11.2019 по 31.12.2019</t>
  </si>
  <si>
    <t xml:space="preserve">ООО "ПСМ-Сервис"             ИНН 7604271790 (СМСП)                      Малое предприятие                  </t>
  </si>
  <si>
    <t>Оказание услуг по разработке проектно-нормативной документации в области охраны окружающей среды: Деклараций о воздействии на окружающую среду и мероприятий по уменьшению выбросов вредных загрязняющих веществ в атмосферный воздух в период неблагоприятных метеорологических условий (НМУ)</t>
  </si>
  <si>
    <t>28.06.2019 25.07.2019 19.08.2019, 19.09.2019, 03.10.2019, 14.10.2019, 28.11.2019</t>
  </si>
  <si>
    <t>28.06.2019, 25.07.2019, 19.08.2019, 19.09.2019, 03.10.2019, 10.10.2019, 29.10.2019, 07.11.2019</t>
  </si>
  <si>
    <t>29.08.2019, 07.11.2019, 28.11.2019</t>
  </si>
  <si>
    <t>21.08.2019, 18.10.2019, 10.11.2019</t>
  </si>
  <si>
    <t>№ в ЕИС 102</t>
  </si>
  <si>
    <t>Открытый конкурс в эл.форме по 44-ФЗ</t>
  </si>
  <si>
    <t>Оказание услуг по проведению обязательного ежегодного аудита бухгалтерской (финансовой) отчетности АО «Юграэнерго» за 2019г.</t>
  </si>
  <si>
    <t>с 16.12.2019 по 07.04.2020</t>
  </si>
  <si>
    <t>ООО "Аудиторская фирма "Профи"  ИНН 5502039360 (СМСП) Микро предприятие</t>
  </si>
  <si>
    <t>с 27.11.2019 по 20.01.2020</t>
  </si>
  <si>
    <t>Доп.согл. № 1 от 19.12.2019 (доп.объем на сумму 230 000,00, изменение срока поставки)</t>
  </si>
  <si>
    <t>№ в ЕИС 114</t>
  </si>
  <si>
    <t>Оказание услуг по доставке ГСМ (дизельного топлива)</t>
  </si>
  <si>
    <t>с 23.12.2019 по 31.03.2020</t>
  </si>
  <si>
    <t>ООО "СТАНДАРТ ОЙЛ" ИНН 8622025284 (СМСП) Микро предприятие</t>
  </si>
  <si>
    <t>№ в ЕИС 85</t>
  </si>
  <si>
    <t>с 24.12.2019 по 31.03.2020</t>
  </si>
  <si>
    <t>ИП Сафронова А.Т.                        ИНН 861603296913</t>
  </si>
  <si>
    <t>Хранение, перевалка ГСМ (дизельного топлива)</t>
  </si>
  <si>
    <t>Доп.согл.№ 1 от 30.09.2019 г. (изменение банк.реквизитов), доп.согл. № 2 от 16.12.2019 (изменение цены и срока действия)</t>
  </si>
  <si>
    <t>№ в ЕИС 103</t>
  </si>
  <si>
    <t>Поставка моторного масла и антифриза</t>
  </si>
  <si>
    <t>с 23.12.2019 по 31.12.2019</t>
  </si>
  <si>
    <t>ООО "ЛК-Трейд"                          ИНН 5404412986 (СМСП) Микро предприятие</t>
  </si>
  <si>
    <t>03.10.2019, 16.12.2019</t>
  </si>
  <si>
    <t>06.09.2019, 13.11.2019</t>
  </si>
  <si>
    <t>Доп. согл. №1 от 19.06.2019 г. на увеличение цены договора
Доп. согл. №2 от 08.08.2019 г. о продлении срока выполнения работ
Доп. Согл. №3 от 11.09.2019 г.о продлении срока выполнения работ, Доп. Согл. №4 от 30.10.2019 г.о продлении срока выполнения работ, д/с № 5 от 23.12.2019 (продлен.срока)</t>
  </si>
  <si>
    <t>с 24.04.2019 по 20.02.2020</t>
  </si>
  <si>
    <t>№ в ЕИС 97</t>
  </si>
  <si>
    <t xml:space="preserve">Посатвка ДГУ 100 кВт </t>
  </si>
  <si>
    <t>с 27.12.2019 по 31.12.2019</t>
  </si>
  <si>
    <t>ООО "ИЭИК"                                  ИНН 1660150156</t>
  </si>
  <si>
    <t>31.01.2019 28.02.2019 31.03.2019 31.05.2019  31.08.2019, 
31.07.2019, 30.09.2019, 31.10.2019, 30.11.2019</t>
  </si>
  <si>
    <t>28.02.2019 28.03.2019 26.04.2019 27.06.2019 27.09.2019, 29.10.2019, 
30.07.2019,
29.08.2019, 27.09.2019, 29.10.2019, 28.11.2019, 25.12.2019</t>
  </si>
  <si>
    <t>10.10.2019(3) 29.10.2019, 07.11.2019, 25.12.2019 (3)</t>
  </si>
  <si>
    <t>23.09.2019, 01.10.2019, 09.10.2019, 22.10.2019, 06.12.2019</t>
  </si>
  <si>
    <t>10.10.2019 30.10.2019, 31.12.2019</t>
  </si>
  <si>
    <t>27.09.2019, 22.11.2019, 04.12.2019, 12.12.2019, 30.12.2019</t>
  </si>
  <si>
    <t>25.09.2019, 10.10.2019, 20.12.2019</t>
  </si>
  <si>
    <t>Доп. Согл. №1 от 12.09.2019г. корректировка спецификации к договору, специф.№ 1 от 24.09.2019 на сумму 943348,17, доп.согл. № 2 от 31.12.2019</t>
  </si>
  <si>
    <t>Извещение не размещалось в ЕИС</t>
  </si>
  <si>
    <t>Поставка дров</t>
  </si>
  <si>
    <t>с 13.01.2020 по 31.12.2020</t>
  </si>
  <si>
    <t>Закупка у ед.поставщика                      (для СМСП)</t>
  </si>
  <si>
    <t xml:space="preserve">ИП Петров В.Л.                   ИНН 861800362202  Малое предприятие             </t>
  </si>
  <si>
    <t>Услуги связи: Доступ в интернет с использованием спутникового канала</t>
  </si>
  <si>
    <t xml:space="preserve">Закупка у ед.поставщика                      </t>
  </si>
  <si>
    <t>с 01.01.2020 по 31.12.2020</t>
  </si>
  <si>
    <t>ООО "РуСат"                ИНН 7705466918</t>
  </si>
  <si>
    <t>Оказание услуг по технической поддержке системы управления документами и задачами "ТЕЗИС"</t>
  </si>
  <si>
    <t>ООО "Система ТЕЗИС"                    ИНН 6316252380</t>
  </si>
  <si>
    <t>в ЕИС № 46</t>
  </si>
  <si>
    <t>в ЕИС № 50</t>
  </si>
  <si>
    <t>в ЕИС № 63</t>
  </si>
  <si>
    <t>в ЕИС № 54</t>
  </si>
  <si>
    <t>ЗАО "Рэйс Телеком"     ИНН 7736174792</t>
  </si>
  <si>
    <t>в ЕИС № 55</t>
  </si>
  <si>
    <t>Оказание услуг по обращению с твердыми коммунальными отходами</t>
  </si>
  <si>
    <t>с 01.01.2020 по 31.12.2024</t>
  </si>
  <si>
    <t>АО "Югра-Экология"   ИНН 8601065381</t>
  </si>
  <si>
    <t>в ЕИС № 76</t>
  </si>
  <si>
    <t>Сопровождение программного комплекса "Стек-Энерго"</t>
  </si>
  <si>
    <t>ООО "Стек-ИТ"                     ИНН 7604258887</t>
  </si>
  <si>
    <t>в ЕИС № 64</t>
  </si>
  <si>
    <t>Проведение периодических медицинских осмотров</t>
  </si>
  <si>
    <t>БУ ХМАО-Югры "Березовская районная больница"                      ИНН 8613001939</t>
  </si>
  <si>
    <t>в ЕИС № 65</t>
  </si>
  <si>
    <t>Проведение предрейсовых медицинских осмотров</t>
  </si>
  <si>
    <t>в ЕИС № 83</t>
  </si>
  <si>
    <t>Оказание услуг по спортивно-оздоровительным мероприятиям</t>
  </si>
  <si>
    <t>с 01.02.2020 по 30.09.2020</t>
  </si>
  <si>
    <t>ООО "СпортТайм"        ИНН 8601034993</t>
  </si>
  <si>
    <t>в ЕИС № 53</t>
  </si>
  <si>
    <t>Закупка у ед.епоставщика</t>
  </si>
  <si>
    <t>Оказание услуг сотовой связи</t>
  </si>
  <si>
    <t>ООО "Екатеринбург-2000"                              ИНН 6661079603</t>
  </si>
  <si>
    <t>Оказание услуг по аренде арочного помещения</t>
  </si>
  <si>
    <t>Закупка у ед.поствщика</t>
  </si>
  <si>
    <t>ООО "Т2 Мобайл"        ИНН 7743895280</t>
  </si>
  <si>
    <t>Оказание услуг связи</t>
  </si>
  <si>
    <t>ПАО "Ростелеком"        ИНН 7707049388</t>
  </si>
  <si>
    <t>в ЕИС № 52</t>
  </si>
  <si>
    <t>в ЕИС № 51</t>
  </si>
  <si>
    <t>в ЕИС № 73</t>
  </si>
  <si>
    <t>Закупка у ед.поставщика                 (для СМСП)</t>
  </si>
  <si>
    <t>ООО НК "ЯГУРЬ-ЯХ"                                           ИНН 8601026777            Микро предприятие</t>
  </si>
  <si>
    <t>в ЕИС № 77</t>
  </si>
  <si>
    <t>Доставка неконверт.продукции (счетов)</t>
  </si>
  <si>
    <t>АО "Почта России"   ИНН 7724490000</t>
  </si>
  <si>
    <t>в ЕИС № 74</t>
  </si>
  <si>
    <t>Аренда недвижимого имущества</t>
  </si>
  <si>
    <t>с 01.03.2020 по 28.02.2021</t>
  </si>
  <si>
    <t>АО "Саранпаульская оленеводческая компания"                           ИНН 8613002925</t>
  </si>
  <si>
    <t>в ЕИС № 71</t>
  </si>
  <si>
    <t>Оказание услуг на базе webdata.life</t>
  </si>
  <si>
    <t>ООО "Компания ДВК-электро"                               ИНН 7805383221</t>
  </si>
  <si>
    <t>в ЕИС № 48</t>
  </si>
  <si>
    <t>Выполнение работ по оперативно-технологическому управлению, техническому обслуживанию, текущему ремонту, информационному обеспечению при передаче эл.энергии, выполнению работ по внеплановым аварийно-восстановительным работам эл.сетевого комплекса в Октябрьском районе</t>
  </si>
  <si>
    <t>с 29.01.2020 по 31.12.2020</t>
  </si>
  <si>
    <t xml:space="preserve">АО "ЮТЭК-Кода"                         ИНН 8614006270                        </t>
  </si>
  <si>
    <t>08.08.2019, 04.09.2019, 03.10.2019, 01.11.2019, 04.12.2019, 09.01.2020</t>
  </si>
  <si>
    <t>1 квартал, 2 квартал, июль 2019 г., август 2019г., октябрь 2019г., ноябрь 2019г., декабрь 2019</t>
  </si>
  <si>
    <t>27.09.2019, 29.10.2019, 07.11.2019, 16.12.2019, 16.01.2020</t>
  </si>
  <si>
    <t>в ЕИС № 66</t>
  </si>
  <si>
    <t>Оказание услуг по проведению периодических и предрейсовых медицинских осмотров, обязательного психиатрического освидетельствования</t>
  </si>
  <si>
    <t>с 30.01.2020 по 31.12.2020</t>
  </si>
  <si>
    <t>АУ ХМАО-Югры "Центр профессиональной патологии"</t>
  </si>
  <si>
    <t>в ЕИС № 79</t>
  </si>
  <si>
    <t>Поставка природного газа</t>
  </si>
  <si>
    <t>ООО "Газпром межрегионгаз Север"   ИНН 7838042298</t>
  </si>
  <si>
    <t>в ЕИС № 13</t>
  </si>
  <si>
    <t>Доставка дизельного топлива автомобильным транспортом</t>
  </si>
  <si>
    <t>с 10.02.2020 по 31.03.2020</t>
  </si>
  <si>
    <t>ООО "Стандарт ОЙЛ" ИНН 8622025284</t>
  </si>
  <si>
    <t>в ЕИС № 14</t>
  </si>
  <si>
    <t>Хранение, перевалка дизельного топлива</t>
  </si>
  <si>
    <t>с 12.02.2020 по 31.03.2020</t>
  </si>
  <si>
    <t>в ЕИС № 31</t>
  </si>
  <si>
    <t>Конкурс в эл.форме</t>
  </si>
  <si>
    <t>Поставка двигателя Tedom</t>
  </si>
  <si>
    <t>с 17.02.2020 по 30.06.2020</t>
  </si>
  <si>
    <t>ООО "Завод КриалЭнергоСтрой"   ИНН 1655294699                     Малое предприятие</t>
  </si>
  <si>
    <t>в ЕИС № 26</t>
  </si>
  <si>
    <t>Конкурс в эл.форме для СМСП</t>
  </si>
  <si>
    <t>Поставка силовых генераторов  Stamford</t>
  </si>
  <si>
    <t>с 17.02.2020 по 17.03.2020</t>
  </si>
  <si>
    <t>ООО ПКФ "Энергодизельцентр" ИНН 7611016991                     Малое предприятие</t>
  </si>
  <si>
    <t>в ЕИС № 78</t>
  </si>
  <si>
    <t>Поставка электрической энергии</t>
  </si>
  <si>
    <t>МП "ГЭС"                            ИНН 8601005865</t>
  </si>
  <si>
    <t>в ЕИС № 56</t>
  </si>
  <si>
    <t>с 20.02.2020 по 31.12.2020</t>
  </si>
  <si>
    <t>в ЕИС № 57</t>
  </si>
  <si>
    <t xml:space="preserve">с 02.03.2020 по 31.12.2020 </t>
  </si>
  <si>
    <t>в ЕИС № 85</t>
  </si>
  <si>
    <t>Поставка ДГУ 200 кВт</t>
  </si>
  <si>
    <t>с 21.02.2020 по 31.03.2020</t>
  </si>
  <si>
    <t>ООО "ИЭИК"          ИНН 1660150156</t>
  </si>
  <si>
    <t>ИП Краснопеев И.Е.  ИНН 860102616600                 Микро предприятие</t>
  </si>
  <si>
    <t>ИП Гашева Е.Д.       ИНН 450900903142              Микро предприятие</t>
  </si>
  <si>
    <t>32008758029</t>
  </si>
  <si>
    <t>Поставка двигателей Cummins QSX-15-G8</t>
  </si>
  <si>
    <t>с 21.02.2020 по 30.06.2020</t>
  </si>
  <si>
    <t>ООО "Завод ПСМ"              ИНН 7604223919</t>
  </si>
  <si>
    <t>в ЕИС № 29</t>
  </si>
  <si>
    <t>32008757913</t>
  </si>
  <si>
    <t>Поставка двигателя ТМЗ-8435.10</t>
  </si>
  <si>
    <t>ООО "Дизель-Сервис"      ИНН 7604034982</t>
  </si>
  <si>
    <t>в ЕИС № 42</t>
  </si>
  <si>
    <t>32008757989</t>
  </si>
  <si>
    <t>Поставка двигателя Volvo Penta TAD 1344GE</t>
  </si>
  <si>
    <t>ООО "КВАРТЕТ"                    ИНН 7805016694</t>
  </si>
  <si>
    <t>в ЕИС № 30</t>
  </si>
  <si>
    <t>32008758114</t>
  </si>
  <si>
    <t>Поставка двигателя Д-246.4-106М</t>
  </si>
  <si>
    <t>с 21.02.2020 по 30.04.2020</t>
  </si>
  <si>
    <t>ООО "Партнер"                      ИНН 7627052018</t>
  </si>
  <si>
    <t>в ЕИС № 72</t>
  </si>
  <si>
    <t>Аренда недвижимого имущества (база РММ)</t>
  </si>
  <si>
    <t>с 01.03.2020 по 31.01.2021</t>
  </si>
  <si>
    <t>АО "Рыбокомбинат Ханты-Мансийский"   ИНН 8601022973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</si>
</sst>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52" workbookViewId="0">
      <selection activeCell="I37" sqref="I37"/>
    </sheetView>
  </sheetViews>
  <sheetFormatPr defaultRowHeight="12.75" x14ac:dyDescent="0.25"/>
  <cols>
    <col min="1" max="1" width="5.140625" style="4" customWidth="1"/>
    <col min="2" max="2" width="11.5703125" style="4" customWidth="1"/>
    <col min="3" max="3" width="18.42578125" style="4" customWidth="1"/>
    <col min="4" max="4" width="13.42578125" style="5" customWidth="1"/>
    <col min="5" max="5" width="15.5703125" style="4" customWidth="1"/>
    <col min="6" max="6" width="52.7109375" style="4" customWidth="1"/>
    <col min="7" max="7" width="13.42578125" style="5" customWidth="1"/>
    <col min="8" max="8" width="12.5703125" style="4" customWidth="1"/>
    <col min="9" max="9" width="23.7109375" style="4" customWidth="1"/>
    <col min="10" max="10" width="19.28515625" style="4" customWidth="1"/>
    <col min="11" max="11" width="11.85546875" style="4" customWidth="1"/>
    <col min="12" max="12" width="16.140625" style="12" customWidth="1"/>
    <col min="13" max="13" width="10.42578125" style="4" customWidth="1"/>
    <col min="14" max="14" width="12.7109375" style="5" customWidth="1"/>
    <col min="15" max="15" width="13.28515625" style="4" customWidth="1"/>
    <col min="16" max="16384" width="9.140625" style="4"/>
  </cols>
  <sheetData>
    <row r="1" spans="1:15" x14ac:dyDescent="0.25">
      <c r="I1" s="4" t="s">
        <v>202</v>
      </c>
    </row>
    <row r="2" spans="1:15" ht="15" customHeight="1" x14ac:dyDescent="0.25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8" customHeight="1" x14ac:dyDescent="0.25">
      <c r="A3" s="42" t="s">
        <v>0</v>
      </c>
      <c r="B3" s="44" t="s">
        <v>1</v>
      </c>
      <c r="C3" s="44"/>
      <c r="D3" s="44"/>
      <c r="E3" s="44"/>
      <c r="F3" s="44" t="s">
        <v>2</v>
      </c>
      <c r="G3" s="44"/>
      <c r="H3" s="44"/>
      <c r="I3" s="44"/>
      <c r="J3" s="42" t="s">
        <v>3</v>
      </c>
      <c r="K3" s="44" t="s">
        <v>4</v>
      </c>
      <c r="L3" s="44"/>
      <c r="M3" s="44"/>
      <c r="N3" s="44"/>
      <c r="O3" s="42" t="s">
        <v>5</v>
      </c>
    </row>
    <row r="4" spans="1:15" ht="45" customHeight="1" x14ac:dyDescent="0.25">
      <c r="A4" s="43"/>
      <c r="B4" s="1" t="s">
        <v>6</v>
      </c>
      <c r="C4" s="1" t="s">
        <v>7</v>
      </c>
      <c r="D4" s="2" t="s">
        <v>8</v>
      </c>
      <c r="E4" s="1" t="s">
        <v>9</v>
      </c>
      <c r="F4" s="1" t="s">
        <v>10</v>
      </c>
      <c r="G4" s="2" t="s">
        <v>11</v>
      </c>
      <c r="H4" s="1" t="s">
        <v>12</v>
      </c>
      <c r="I4" s="1" t="s">
        <v>13</v>
      </c>
      <c r="J4" s="43"/>
      <c r="K4" s="1" t="s">
        <v>14</v>
      </c>
      <c r="L4" s="9" t="s">
        <v>101</v>
      </c>
      <c r="M4" s="1" t="s">
        <v>15</v>
      </c>
      <c r="N4" s="2" t="s">
        <v>16</v>
      </c>
      <c r="O4" s="43"/>
    </row>
    <row r="5" spans="1:15" ht="13.5" customHeight="1" x14ac:dyDescent="0.2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1">
        <v>10</v>
      </c>
      <c r="K5" s="22">
        <v>11</v>
      </c>
      <c r="L5" s="22">
        <v>12</v>
      </c>
      <c r="M5" s="22">
        <v>13</v>
      </c>
      <c r="N5" s="22">
        <v>14</v>
      </c>
      <c r="O5" s="21">
        <v>15</v>
      </c>
    </row>
    <row r="6" spans="1:15" ht="166.5" customHeight="1" x14ac:dyDescent="0.25">
      <c r="A6" s="1">
        <v>1</v>
      </c>
      <c r="B6" s="1" t="s">
        <v>23</v>
      </c>
      <c r="C6" s="3">
        <v>31907444483</v>
      </c>
      <c r="D6" s="2">
        <v>3658631.3</v>
      </c>
      <c r="E6" s="1" t="s">
        <v>22</v>
      </c>
      <c r="F6" s="11" t="s">
        <v>21</v>
      </c>
      <c r="G6" s="2">
        <v>3658631.3</v>
      </c>
      <c r="H6" s="1" t="s">
        <v>24</v>
      </c>
      <c r="I6" s="1" t="s">
        <v>25</v>
      </c>
      <c r="J6" s="1"/>
      <c r="K6" s="1" t="s">
        <v>289</v>
      </c>
      <c r="L6" s="9">
        <f>N6/G6*100</f>
        <v>87.919928963599048</v>
      </c>
      <c r="M6" s="7" t="s">
        <v>290</v>
      </c>
      <c r="N6" s="8">
        <f>2235873.8+198843.11+176157.71+338594.51+267196.91</f>
        <v>3216666.04</v>
      </c>
      <c r="O6" s="1"/>
    </row>
    <row r="7" spans="1:15" ht="89.25" x14ac:dyDescent="0.25">
      <c r="A7" s="15">
        <v>2</v>
      </c>
      <c r="B7" s="15" t="s">
        <v>20</v>
      </c>
      <c r="C7" s="25">
        <v>31907444492</v>
      </c>
      <c r="D7" s="17">
        <v>1710000</v>
      </c>
      <c r="E7" s="15" t="s">
        <v>22</v>
      </c>
      <c r="F7" s="15" t="s">
        <v>18</v>
      </c>
      <c r="G7" s="17">
        <v>1584000</v>
      </c>
      <c r="H7" s="15" t="s">
        <v>19</v>
      </c>
      <c r="I7" s="15" t="s">
        <v>184</v>
      </c>
      <c r="J7" s="15" t="s">
        <v>227</v>
      </c>
      <c r="K7" s="15" t="s">
        <v>182</v>
      </c>
      <c r="L7" s="19">
        <f>N7/G7*100</f>
        <v>36.363636363636367</v>
      </c>
      <c r="M7" s="18" t="s">
        <v>183</v>
      </c>
      <c r="N7" s="26">
        <f>144000+144000+144000+144000</f>
        <v>576000</v>
      </c>
      <c r="O7" s="15" t="s">
        <v>228</v>
      </c>
    </row>
    <row r="8" spans="1:15" ht="95.25" customHeight="1" x14ac:dyDescent="0.25">
      <c r="A8" s="15">
        <v>3</v>
      </c>
      <c r="B8" s="15" t="s">
        <v>26</v>
      </c>
      <c r="C8" s="15">
        <v>31907477455</v>
      </c>
      <c r="D8" s="17">
        <v>4568000</v>
      </c>
      <c r="E8" s="15" t="s">
        <v>29</v>
      </c>
      <c r="F8" s="15" t="s">
        <v>27</v>
      </c>
      <c r="G8" s="17">
        <v>4568000</v>
      </c>
      <c r="H8" s="15" t="s">
        <v>100</v>
      </c>
      <c r="I8" s="15" t="s">
        <v>28</v>
      </c>
      <c r="J8" s="15" t="s">
        <v>171</v>
      </c>
      <c r="K8" s="18" t="s">
        <v>180</v>
      </c>
      <c r="L8" s="19">
        <f>N8/G8*100</f>
        <v>100</v>
      </c>
      <c r="M8" s="18" t="s">
        <v>179</v>
      </c>
      <c r="N8" s="17">
        <v>4568000</v>
      </c>
      <c r="O8" s="15" t="s">
        <v>50</v>
      </c>
    </row>
    <row r="9" spans="1:15" ht="38.25" x14ac:dyDescent="0.25">
      <c r="A9" s="1">
        <v>4</v>
      </c>
      <c r="B9" s="1" t="s">
        <v>30</v>
      </c>
      <c r="C9" s="1">
        <v>31907535628</v>
      </c>
      <c r="D9" s="2">
        <v>16441374.949999999</v>
      </c>
      <c r="E9" s="1" t="s">
        <v>31</v>
      </c>
      <c r="F9" s="13" t="s">
        <v>32</v>
      </c>
      <c r="G9" s="2">
        <v>15855000</v>
      </c>
      <c r="H9" s="1" t="s">
        <v>33</v>
      </c>
      <c r="I9" s="1" t="s">
        <v>75</v>
      </c>
      <c r="J9" s="1"/>
      <c r="K9" s="1"/>
      <c r="L9" s="9"/>
      <c r="M9" s="1"/>
      <c r="N9" s="2"/>
      <c r="O9" s="1"/>
    </row>
    <row r="10" spans="1:15" ht="55.5" customHeight="1" x14ac:dyDescent="0.25">
      <c r="A10" s="15">
        <v>5</v>
      </c>
      <c r="B10" s="15" t="s">
        <v>34</v>
      </c>
      <c r="C10" s="15">
        <v>31907545445</v>
      </c>
      <c r="D10" s="17">
        <v>588216</v>
      </c>
      <c r="E10" s="15" t="s">
        <v>29</v>
      </c>
      <c r="F10" s="15" t="s">
        <v>35</v>
      </c>
      <c r="G10" s="17">
        <v>545867.04</v>
      </c>
      <c r="H10" s="18" t="s">
        <v>36</v>
      </c>
      <c r="I10" s="15" t="s">
        <v>39</v>
      </c>
      <c r="J10" s="15"/>
      <c r="K10" s="18">
        <v>43552</v>
      </c>
      <c r="L10" s="19">
        <f>N10/G10*100</f>
        <v>100</v>
      </c>
      <c r="M10" s="18">
        <v>43567</v>
      </c>
      <c r="N10" s="17">
        <v>545867.04</v>
      </c>
      <c r="O10" s="15" t="s">
        <v>50</v>
      </c>
    </row>
    <row r="11" spans="1:15" ht="59.25" customHeight="1" x14ac:dyDescent="0.25">
      <c r="A11" s="15">
        <v>6</v>
      </c>
      <c r="B11" s="15" t="s">
        <v>37</v>
      </c>
      <c r="C11" s="15">
        <v>31907545897</v>
      </c>
      <c r="D11" s="17">
        <v>490180</v>
      </c>
      <c r="E11" s="15" t="s">
        <v>29</v>
      </c>
      <c r="F11" s="15" t="s">
        <v>38</v>
      </c>
      <c r="G11" s="17">
        <v>454889.2</v>
      </c>
      <c r="H11" s="18" t="s">
        <v>36</v>
      </c>
      <c r="I11" s="15" t="s">
        <v>39</v>
      </c>
      <c r="J11" s="15"/>
      <c r="K11" s="18">
        <v>43552</v>
      </c>
      <c r="L11" s="19">
        <f>N11/G11*100</f>
        <v>100</v>
      </c>
      <c r="M11" s="18">
        <v>43567</v>
      </c>
      <c r="N11" s="17">
        <v>454889.2</v>
      </c>
      <c r="O11" s="15" t="s">
        <v>50</v>
      </c>
    </row>
    <row r="12" spans="1:15" ht="55.5" customHeight="1" x14ac:dyDescent="0.25">
      <c r="A12" s="15">
        <v>7</v>
      </c>
      <c r="B12" s="15" t="s">
        <v>40</v>
      </c>
      <c r="C12" s="15">
        <v>31907572787</v>
      </c>
      <c r="D12" s="17">
        <v>195496.75</v>
      </c>
      <c r="E12" s="15" t="s">
        <v>31</v>
      </c>
      <c r="F12" s="15" t="s">
        <v>41</v>
      </c>
      <c r="G12" s="17">
        <v>195496.75</v>
      </c>
      <c r="H12" s="15" t="s">
        <v>42</v>
      </c>
      <c r="I12" s="15" t="s">
        <v>43</v>
      </c>
      <c r="J12" s="15"/>
      <c r="K12" s="18">
        <v>43555</v>
      </c>
      <c r="L12" s="19">
        <f>N12/G12*100</f>
        <v>100</v>
      </c>
      <c r="M12" s="18">
        <v>43567</v>
      </c>
      <c r="N12" s="17">
        <v>195496.75</v>
      </c>
      <c r="O12" s="15" t="s">
        <v>50</v>
      </c>
    </row>
    <row r="13" spans="1:15" ht="56.25" customHeight="1" x14ac:dyDescent="0.25">
      <c r="A13" s="1">
        <v>8</v>
      </c>
      <c r="B13" s="1" t="s">
        <v>44</v>
      </c>
      <c r="C13" s="1">
        <v>31907587474</v>
      </c>
      <c r="D13" s="2">
        <v>902560</v>
      </c>
      <c r="E13" s="1" t="s">
        <v>29</v>
      </c>
      <c r="F13" s="13" t="s">
        <v>45</v>
      </c>
      <c r="G13" s="2">
        <v>639000</v>
      </c>
      <c r="H13" s="1" t="s">
        <v>46</v>
      </c>
      <c r="I13" s="1" t="s">
        <v>54</v>
      </c>
      <c r="J13" s="1"/>
      <c r="K13" s="6">
        <v>43822</v>
      </c>
      <c r="L13" s="9">
        <f>N13/G13*100</f>
        <v>90</v>
      </c>
      <c r="M13" s="6">
        <v>43824</v>
      </c>
      <c r="N13" s="2">
        <v>575100</v>
      </c>
      <c r="O13" s="1"/>
    </row>
    <row r="14" spans="1:15" ht="63.75" x14ac:dyDescent="0.25">
      <c r="A14" s="15">
        <v>9</v>
      </c>
      <c r="B14" s="15" t="s">
        <v>47</v>
      </c>
      <c r="C14" s="15">
        <v>31907587148</v>
      </c>
      <c r="D14" s="17">
        <v>485000</v>
      </c>
      <c r="E14" s="15" t="s">
        <v>29</v>
      </c>
      <c r="F14" s="15" t="s">
        <v>48</v>
      </c>
      <c r="G14" s="17">
        <v>469000</v>
      </c>
      <c r="H14" s="15" t="s">
        <v>49</v>
      </c>
      <c r="I14" s="15" t="s">
        <v>55</v>
      </c>
      <c r="J14" s="15" t="s">
        <v>138</v>
      </c>
      <c r="K14" s="18">
        <v>43665</v>
      </c>
      <c r="L14" s="19">
        <f t="shared" ref="L14:L20" si="0">N14/G14*100</f>
        <v>100</v>
      </c>
      <c r="M14" s="18">
        <v>43671</v>
      </c>
      <c r="N14" s="17">
        <v>469000</v>
      </c>
      <c r="O14" s="15" t="s">
        <v>50</v>
      </c>
    </row>
    <row r="15" spans="1:15" ht="63.75" x14ac:dyDescent="0.25">
      <c r="A15" s="15">
        <v>10</v>
      </c>
      <c r="B15" s="15" t="s">
        <v>51</v>
      </c>
      <c r="C15" s="15">
        <v>31907687924</v>
      </c>
      <c r="D15" s="17">
        <v>9200000</v>
      </c>
      <c r="E15" s="15" t="s">
        <v>31</v>
      </c>
      <c r="F15" s="15" t="s">
        <v>52</v>
      </c>
      <c r="G15" s="17">
        <v>8280000</v>
      </c>
      <c r="H15" s="15" t="s">
        <v>53</v>
      </c>
      <c r="I15" s="15" t="s">
        <v>185</v>
      </c>
      <c r="J15" s="15" t="s">
        <v>138</v>
      </c>
      <c r="K15" s="18">
        <v>43700</v>
      </c>
      <c r="L15" s="19">
        <f t="shared" si="0"/>
        <v>100</v>
      </c>
      <c r="M15" s="18">
        <v>43706</v>
      </c>
      <c r="N15" s="17">
        <v>8280000</v>
      </c>
      <c r="O15" s="15" t="s">
        <v>50</v>
      </c>
    </row>
    <row r="16" spans="1:15" ht="63.75" x14ac:dyDescent="0.25">
      <c r="A16" s="15">
        <v>11</v>
      </c>
      <c r="B16" s="15" t="s">
        <v>56</v>
      </c>
      <c r="C16" s="15">
        <v>31907687940</v>
      </c>
      <c r="D16" s="17">
        <v>4720000</v>
      </c>
      <c r="E16" s="15" t="s">
        <v>31</v>
      </c>
      <c r="F16" s="15" t="s">
        <v>52</v>
      </c>
      <c r="G16" s="17">
        <v>4248000</v>
      </c>
      <c r="H16" s="15" t="s">
        <v>57</v>
      </c>
      <c r="I16" s="15" t="s">
        <v>185</v>
      </c>
      <c r="J16" s="15" t="s">
        <v>172</v>
      </c>
      <c r="K16" s="18">
        <v>43700</v>
      </c>
      <c r="L16" s="19">
        <f t="shared" si="0"/>
        <v>100</v>
      </c>
      <c r="M16" s="18">
        <v>43706</v>
      </c>
      <c r="N16" s="17">
        <v>4248000</v>
      </c>
      <c r="O16" s="15" t="s">
        <v>50</v>
      </c>
    </row>
    <row r="17" spans="1:15" ht="102" x14ac:dyDescent="0.25">
      <c r="A17" s="1">
        <v>12</v>
      </c>
      <c r="B17" s="1" t="s">
        <v>58</v>
      </c>
      <c r="C17" s="1">
        <v>31907699732</v>
      </c>
      <c r="D17" s="2">
        <v>1654000</v>
      </c>
      <c r="E17" s="1" t="s">
        <v>29</v>
      </c>
      <c r="F17" s="13" t="s">
        <v>59</v>
      </c>
      <c r="G17" s="2">
        <v>1650000</v>
      </c>
      <c r="H17" s="1" t="s">
        <v>60</v>
      </c>
      <c r="I17" s="13" t="s">
        <v>186</v>
      </c>
      <c r="J17" s="1"/>
      <c r="K17" s="6" t="s">
        <v>226</v>
      </c>
      <c r="L17" s="9">
        <f t="shared" si="0"/>
        <v>35.275757575757574</v>
      </c>
      <c r="M17" s="6" t="s">
        <v>258</v>
      </c>
      <c r="N17" s="2">
        <f>42700+94600+12400+24400+90000+3000+36300+99650+37500+141500</f>
        <v>582050</v>
      </c>
      <c r="O17" s="1"/>
    </row>
    <row r="18" spans="1:15" ht="51" x14ac:dyDescent="0.25">
      <c r="A18" s="15">
        <v>13</v>
      </c>
      <c r="B18" s="15" t="s">
        <v>61</v>
      </c>
      <c r="C18" s="15">
        <v>31907679350</v>
      </c>
      <c r="D18" s="17">
        <v>188445.53</v>
      </c>
      <c r="E18" s="15" t="s">
        <v>29</v>
      </c>
      <c r="F18" s="15" t="s">
        <v>62</v>
      </c>
      <c r="G18" s="17">
        <v>154503.43</v>
      </c>
      <c r="H18" s="15" t="s">
        <v>63</v>
      </c>
      <c r="I18" s="15" t="s">
        <v>187</v>
      </c>
      <c r="J18" s="15"/>
      <c r="K18" s="18">
        <v>43591</v>
      </c>
      <c r="L18" s="19">
        <f t="shared" si="0"/>
        <v>100</v>
      </c>
      <c r="M18" s="18">
        <v>43629</v>
      </c>
      <c r="N18" s="17">
        <v>154503.43</v>
      </c>
      <c r="O18" s="15" t="s">
        <v>50</v>
      </c>
    </row>
    <row r="19" spans="1:15" ht="51" x14ac:dyDescent="0.25">
      <c r="A19" s="15">
        <v>14</v>
      </c>
      <c r="B19" s="15" t="s">
        <v>64</v>
      </c>
      <c r="C19" s="15">
        <v>31907699727</v>
      </c>
      <c r="D19" s="17">
        <v>3676124.73</v>
      </c>
      <c r="E19" s="15" t="s">
        <v>29</v>
      </c>
      <c r="F19" s="15" t="s">
        <v>65</v>
      </c>
      <c r="G19" s="17">
        <v>2928480</v>
      </c>
      <c r="H19" s="15" t="s">
        <v>63</v>
      </c>
      <c r="I19" s="15" t="s">
        <v>188</v>
      </c>
      <c r="J19" s="15"/>
      <c r="K19" s="18" t="s">
        <v>194</v>
      </c>
      <c r="L19" s="19">
        <f t="shared" si="0"/>
        <v>100</v>
      </c>
      <c r="M19" s="18" t="s">
        <v>195</v>
      </c>
      <c r="N19" s="17">
        <f>1633680+949200+345600</f>
        <v>2928480</v>
      </c>
      <c r="O19" s="15" t="s">
        <v>50</v>
      </c>
    </row>
    <row r="20" spans="1:15" ht="246" customHeight="1" x14ac:dyDescent="0.25">
      <c r="A20" s="1">
        <v>15</v>
      </c>
      <c r="B20" s="1" t="s">
        <v>66</v>
      </c>
      <c r="C20" s="1">
        <v>31907704177</v>
      </c>
      <c r="D20" s="2">
        <v>15277916.66</v>
      </c>
      <c r="E20" s="1" t="s">
        <v>67</v>
      </c>
      <c r="F20" s="13" t="s">
        <v>68</v>
      </c>
      <c r="G20" s="2">
        <v>15078313.949999999</v>
      </c>
      <c r="H20" s="1" t="s">
        <v>284</v>
      </c>
      <c r="I20" s="1" t="s">
        <v>189</v>
      </c>
      <c r="J20" s="1" t="s">
        <v>283</v>
      </c>
      <c r="K20" s="6" t="s">
        <v>212</v>
      </c>
      <c r="L20" s="9">
        <f t="shared" si="0"/>
        <v>94.285290299317595</v>
      </c>
      <c r="M20" s="6" t="s">
        <v>293</v>
      </c>
      <c r="N20" s="2">
        <f>4479882.59+2594059.82+7142689.67</f>
        <v>14216632.08</v>
      </c>
      <c r="O20" s="1"/>
    </row>
    <row r="21" spans="1:15" ht="63.75" customHeight="1" x14ac:dyDescent="0.25">
      <c r="A21" s="15">
        <v>16</v>
      </c>
      <c r="B21" s="15" t="s">
        <v>69</v>
      </c>
      <c r="C21" s="15">
        <v>31907404067</v>
      </c>
      <c r="D21" s="17">
        <v>951481</v>
      </c>
      <c r="E21" s="15" t="s">
        <v>67</v>
      </c>
      <c r="F21" s="15" t="s">
        <v>70</v>
      </c>
      <c r="G21" s="17">
        <v>932824.8</v>
      </c>
      <c r="H21" s="15" t="s">
        <v>71</v>
      </c>
      <c r="I21" s="15" t="s">
        <v>189</v>
      </c>
      <c r="J21" s="15" t="s">
        <v>197</v>
      </c>
      <c r="K21" s="18">
        <v>43646</v>
      </c>
      <c r="L21" s="19">
        <f>N21/G21*100</f>
        <v>96.457212544091888</v>
      </c>
      <c r="M21" s="18">
        <v>43664</v>
      </c>
      <c r="N21" s="17">
        <v>899776.8</v>
      </c>
      <c r="O21" s="15" t="s">
        <v>50</v>
      </c>
    </row>
    <row r="22" spans="1:15" ht="107.25" customHeight="1" x14ac:dyDescent="0.25">
      <c r="A22" s="1">
        <v>17</v>
      </c>
      <c r="B22" s="1" t="s">
        <v>72</v>
      </c>
      <c r="C22" s="1">
        <v>31907698598</v>
      </c>
      <c r="D22" s="2">
        <v>11843711.050000001</v>
      </c>
      <c r="E22" s="1" t="s">
        <v>67</v>
      </c>
      <c r="F22" s="14" t="s">
        <v>73</v>
      </c>
      <c r="G22" s="2">
        <f>11843711+943348.17</f>
        <v>12787059.17</v>
      </c>
      <c r="H22" s="1" t="s">
        <v>74</v>
      </c>
      <c r="I22" s="1" t="s">
        <v>190</v>
      </c>
      <c r="J22" s="1" t="s">
        <v>296</v>
      </c>
      <c r="K22" s="1" t="s">
        <v>292</v>
      </c>
      <c r="L22" s="9">
        <f>N22/G22*100</f>
        <v>44.023020736518582</v>
      </c>
      <c r="M22" s="1" t="s">
        <v>291</v>
      </c>
      <c r="N22" s="2">
        <f>449603.92+943348.17+977179.4+171510+43165.63+424128.35+608382.97+2011931.27</f>
        <v>5629249.7100000009</v>
      </c>
      <c r="O22" s="1"/>
    </row>
    <row r="23" spans="1:15" ht="306" x14ac:dyDescent="0.25">
      <c r="A23" s="1">
        <v>18</v>
      </c>
      <c r="B23" s="1" t="s">
        <v>77</v>
      </c>
      <c r="C23" s="1">
        <v>31907680926</v>
      </c>
      <c r="D23" s="2">
        <v>30894248.329999998</v>
      </c>
      <c r="E23" s="1" t="s">
        <v>79</v>
      </c>
      <c r="F23" s="13" t="s">
        <v>76</v>
      </c>
      <c r="G23" s="2">
        <v>28918984.300000001</v>
      </c>
      <c r="H23" s="1" t="s">
        <v>78</v>
      </c>
      <c r="I23" s="1" t="s">
        <v>83</v>
      </c>
      <c r="J23" s="1"/>
      <c r="K23" s="6" t="s">
        <v>207</v>
      </c>
      <c r="L23" s="9">
        <f t="shared" ref="L23:L35" si="1">N23/G23*100</f>
        <v>93.968948937117403</v>
      </c>
      <c r="M23" s="6" t="s">
        <v>206</v>
      </c>
      <c r="N23" s="2">
        <f>26216829.83+429359.87+528675.89</f>
        <v>27174865.59</v>
      </c>
      <c r="O23" s="1"/>
    </row>
    <row r="24" spans="1:15" ht="51" x14ac:dyDescent="0.25">
      <c r="A24" s="15">
        <v>19</v>
      </c>
      <c r="B24" s="15" t="s">
        <v>82</v>
      </c>
      <c r="C24" s="15">
        <v>31907756441</v>
      </c>
      <c r="D24" s="17">
        <v>2971889.6</v>
      </c>
      <c r="E24" s="15" t="s">
        <v>29</v>
      </c>
      <c r="F24" s="15" t="s">
        <v>80</v>
      </c>
      <c r="G24" s="17">
        <v>2406258.84</v>
      </c>
      <c r="H24" s="15" t="s">
        <v>81</v>
      </c>
      <c r="I24" s="15" t="s">
        <v>187</v>
      </c>
      <c r="J24" s="15"/>
      <c r="K24" s="18">
        <v>43621</v>
      </c>
      <c r="L24" s="19">
        <f t="shared" si="1"/>
        <v>100</v>
      </c>
      <c r="M24" s="18">
        <v>43644</v>
      </c>
      <c r="N24" s="17">
        <f>23304+2382954.84</f>
        <v>2406258.84</v>
      </c>
      <c r="O24" s="15" t="s">
        <v>50</v>
      </c>
    </row>
    <row r="25" spans="1:15" ht="89.25" x14ac:dyDescent="0.25">
      <c r="A25" s="1">
        <v>20</v>
      </c>
      <c r="B25" s="1" t="s">
        <v>86</v>
      </c>
      <c r="C25" s="1">
        <v>31907779668</v>
      </c>
      <c r="D25" s="2">
        <v>1357000</v>
      </c>
      <c r="E25" s="1" t="s">
        <v>29</v>
      </c>
      <c r="F25" s="13" t="s">
        <v>84</v>
      </c>
      <c r="G25" s="2">
        <v>1357000</v>
      </c>
      <c r="H25" s="1" t="s">
        <v>85</v>
      </c>
      <c r="I25" s="13" t="s">
        <v>191</v>
      </c>
      <c r="J25" s="1"/>
      <c r="K25" s="1" t="s">
        <v>205</v>
      </c>
      <c r="L25" s="9">
        <f t="shared" si="1"/>
        <v>93.360353721444369</v>
      </c>
      <c r="M25" s="6" t="s">
        <v>257</v>
      </c>
      <c r="N25" s="2">
        <f>141500+130000+37500+293800+35000+57500+72200+37800+30400+30400+58500+46800+30400+70200+23400+23400+100000+30000+98800-141500+30400+30400</f>
        <v>1266900</v>
      </c>
      <c r="O25" s="1"/>
    </row>
    <row r="26" spans="1:15" ht="68.25" customHeight="1" x14ac:dyDescent="0.25">
      <c r="A26" s="1">
        <v>21</v>
      </c>
      <c r="B26" s="1" t="s">
        <v>91</v>
      </c>
      <c r="C26" s="1">
        <v>31907895817</v>
      </c>
      <c r="D26" s="2">
        <v>2312528.7200000002</v>
      </c>
      <c r="E26" s="1" t="s">
        <v>90</v>
      </c>
      <c r="F26" s="13" t="s">
        <v>87</v>
      </c>
      <c r="G26" s="2">
        <v>2312528.7200000002</v>
      </c>
      <c r="H26" s="1" t="s">
        <v>88</v>
      </c>
      <c r="I26" s="1" t="s">
        <v>89</v>
      </c>
      <c r="J26" s="1"/>
      <c r="K26" s="6" t="s">
        <v>213</v>
      </c>
      <c r="L26" s="9">
        <f t="shared" si="1"/>
        <v>41.773997946282797</v>
      </c>
      <c r="M26" s="6" t="s">
        <v>359</v>
      </c>
      <c r="N26" s="2">
        <f>256212.72+171423.02+186840.22+188899.21+162660.53</f>
        <v>966035.7</v>
      </c>
      <c r="O26" s="1"/>
    </row>
    <row r="27" spans="1:15" ht="63.75" x14ac:dyDescent="0.25">
      <c r="A27" s="15">
        <v>22</v>
      </c>
      <c r="B27" s="15" t="s">
        <v>95</v>
      </c>
      <c r="C27" s="15">
        <v>31907915072</v>
      </c>
      <c r="D27" s="17">
        <v>1323016.6299999999</v>
      </c>
      <c r="E27" s="15" t="s">
        <v>90</v>
      </c>
      <c r="F27" s="15" t="s">
        <v>92</v>
      </c>
      <c r="G27" s="17">
        <v>1323016.6299999999</v>
      </c>
      <c r="H27" s="15" t="s">
        <v>93</v>
      </c>
      <c r="I27" s="15" t="s">
        <v>94</v>
      </c>
      <c r="J27" s="15" t="s">
        <v>139</v>
      </c>
      <c r="K27" s="18">
        <v>43636</v>
      </c>
      <c r="L27" s="19">
        <f t="shared" si="1"/>
        <v>100</v>
      </c>
      <c r="M27" s="18" t="s">
        <v>177</v>
      </c>
      <c r="N27" s="17">
        <v>1323016.6299999999</v>
      </c>
      <c r="O27" s="15" t="s">
        <v>50</v>
      </c>
    </row>
    <row r="28" spans="1:15" ht="114.75" x14ac:dyDescent="0.25">
      <c r="A28" s="15">
        <v>23</v>
      </c>
      <c r="B28" s="15" t="s">
        <v>97</v>
      </c>
      <c r="C28" s="15">
        <v>31907790100</v>
      </c>
      <c r="D28" s="17">
        <v>4489254.32</v>
      </c>
      <c r="E28" s="15" t="s">
        <v>29</v>
      </c>
      <c r="F28" s="15" t="s">
        <v>96</v>
      </c>
      <c r="G28" s="17">
        <v>3921912.46</v>
      </c>
      <c r="H28" s="15" t="s">
        <v>98</v>
      </c>
      <c r="I28" s="15" t="s">
        <v>99</v>
      </c>
      <c r="J28" s="15" t="s">
        <v>211</v>
      </c>
      <c r="K28" s="18" t="s">
        <v>260</v>
      </c>
      <c r="L28" s="19">
        <f t="shared" si="1"/>
        <v>100</v>
      </c>
      <c r="M28" s="18" t="s">
        <v>259</v>
      </c>
      <c r="N28" s="17">
        <f>861786.25+2817696.21+242430</f>
        <v>3921912.46</v>
      </c>
      <c r="O28" s="15" t="s">
        <v>50</v>
      </c>
    </row>
    <row r="29" spans="1:15" ht="51" x14ac:dyDescent="0.25">
      <c r="A29" s="15">
        <v>24</v>
      </c>
      <c r="B29" s="15" t="s">
        <v>102</v>
      </c>
      <c r="C29" s="15">
        <v>31907896184</v>
      </c>
      <c r="D29" s="17">
        <v>1411054.42</v>
      </c>
      <c r="E29" s="15" t="s">
        <v>29</v>
      </c>
      <c r="F29" s="20" t="s">
        <v>103</v>
      </c>
      <c r="G29" s="17">
        <v>1304220.6200000001</v>
      </c>
      <c r="H29" s="15" t="s">
        <v>104</v>
      </c>
      <c r="I29" s="15" t="s">
        <v>105</v>
      </c>
      <c r="J29" s="15"/>
      <c r="K29" s="18">
        <v>43647</v>
      </c>
      <c r="L29" s="19">
        <f t="shared" si="1"/>
        <v>100</v>
      </c>
      <c r="M29" s="18">
        <v>43664</v>
      </c>
      <c r="N29" s="17">
        <v>1304220.6200000001</v>
      </c>
      <c r="O29" s="15" t="s">
        <v>50</v>
      </c>
    </row>
    <row r="30" spans="1:15" ht="76.5" x14ac:dyDescent="0.25">
      <c r="A30" s="15">
        <v>25</v>
      </c>
      <c r="B30" s="15" t="s">
        <v>106</v>
      </c>
      <c r="C30" s="15">
        <v>31907902882</v>
      </c>
      <c r="D30" s="17">
        <v>1981230.05</v>
      </c>
      <c r="E30" s="15" t="s">
        <v>31</v>
      </c>
      <c r="F30" s="15" t="s">
        <v>107</v>
      </c>
      <c r="G30" s="17">
        <v>1981230.05</v>
      </c>
      <c r="H30" s="15" t="s">
        <v>108</v>
      </c>
      <c r="I30" s="15" t="s">
        <v>109</v>
      </c>
      <c r="J30" s="15" t="s">
        <v>209</v>
      </c>
      <c r="K30" s="18">
        <v>43689</v>
      </c>
      <c r="L30" s="19">
        <f t="shared" si="1"/>
        <v>93.679588092256111</v>
      </c>
      <c r="M30" s="18">
        <v>43706</v>
      </c>
      <c r="N30" s="17">
        <v>1856008.15</v>
      </c>
      <c r="O30" s="15" t="s">
        <v>210</v>
      </c>
    </row>
    <row r="31" spans="1:15" ht="51" x14ac:dyDescent="0.25">
      <c r="A31" s="15">
        <v>26</v>
      </c>
      <c r="B31" s="15" t="s">
        <v>110</v>
      </c>
      <c r="C31" s="15">
        <v>3197906383</v>
      </c>
      <c r="D31" s="17">
        <v>9676286.6999999993</v>
      </c>
      <c r="E31" s="15" t="s">
        <v>29</v>
      </c>
      <c r="F31" s="15" t="s">
        <v>111</v>
      </c>
      <c r="G31" s="17">
        <v>9520430</v>
      </c>
      <c r="H31" s="15" t="s">
        <v>201</v>
      </c>
      <c r="I31" s="15" t="s">
        <v>112</v>
      </c>
      <c r="J31" s="15" t="s">
        <v>198</v>
      </c>
      <c r="K31" s="15" t="s">
        <v>196</v>
      </c>
      <c r="L31" s="19">
        <f t="shared" si="1"/>
        <v>100</v>
      </c>
      <c r="M31" s="18" t="s">
        <v>181</v>
      </c>
      <c r="N31" s="17">
        <v>9520430</v>
      </c>
      <c r="O31" s="15" t="s">
        <v>50</v>
      </c>
    </row>
    <row r="32" spans="1:15" ht="51" x14ac:dyDescent="0.25">
      <c r="A32" s="15">
        <v>27</v>
      </c>
      <c r="B32" s="15" t="s">
        <v>113</v>
      </c>
      <c r="C32" s="15">
        <v>31907984502</v>
      </c>
      <c r="D32" s="17">
        <v>330397.33</v>
      </c>
      <c r="E32" s="15" t="s">
        <v>29</v>
      </c>
      <c r="F32" s="15" t="s">
        <v>114</v>
      </c>
      <c r="G32" s="17">
        <v>330393.59999999998</v>
      </c>
      <c r="H32" s="15" t="s">
        <v>115</v>
      </c>
      <c r="I32" s="15" t="s">
        <v>192</v>
      </c>
      <c r="J32" s="15"/>
      <c r="K32" s="18">
        <v>43725</v>
      </c>
      <c r="L32" s="19">
        <f t="shared" si="1"/>
        <v>100</v>
      </c>
      <c r="M32" s="18">
        <v>43735</v>
      </c>
      <c r="N32" s="17">
        <v>330393.59999999998</v>
      </c>
      <c r="O32" s="15" t="s">
        <v>50</v>
      </c>
    </row>
    <row r="33" spans="1:15" ht="51" x14ac:dyDescent="0.25">
      <c r="A33" s="15">
        <v>28</v>
      </c>
      <c r="B33" s="15" t="s">
        <v>116</v>
      </c>
      <c r="C33" s="16" t="s">
        <v>121</v>
      </c>
      <c r="D33" s="17">
        <v>1048723.69</v>
      </c>
      <c r="E33" s="15" t="s">
        <v>29</v>
      </c>
      <c r="F33" s="15" t="s">
        <v>117</v>
      </c>
      <c r="G33" s="17">
        <v>952728.79</v>
      </c>
      <c r="H33" s="15" t="s">
        <v>118</v>
      </c>
      <c r="I33" s="15" t="s">
        <v>119</v>
      </c>
      <c r="J33" s="15"/>
      <c r="K33" s="15" t="s">
        <v>200</v>
      </c>
      <c r="L33" s="19">
        <f t="shared" si="1"/>
        <v>99.999998950383358</v>
      </c>
      <c r="M33" s="18">
        <v>43706</v>
      </c>
      <c r="N33" s="17">
        <v>952728.78</v>
      </c>
      <c r="O33" s="15" t="s">
        <v>50</v>
      </c>
    </row>
    <row r="34" spans="1:15" ht="51" x14ac:dyDescent="0.25">
      <c r="A34" s="15">
        <v>29</v>
      </c>
      <c r="B34" s="15" t="s">
        <v>120</v>
      </c>
      <c r="C34" s="16">
        <v>31907993915</v>
      </c>
      <c r="D34" s="17">
        <v>1725666.67</v>
      </c>
      <c r="E34" s="15" t="s">
        <v>122</v>
      </c>
      <c r="F34" s="15" t="s">
        <v>123</v>
      </c>
      <c r="G34" s="17">
        <v>1666000</v>
      </c>
      <c r="H34" s="15" t="s">
        <v>124</v>
      </c>
      <c r="I34" s="15" t="s">
        <v>125</v>
      </c>
      <c r="J34" s="15"/>
      <c r="K34" s="18">
        <v>43700</v>
      </c>
      <c r="L34" s="19">
        <f t="shared" si="1"/>
        <v>100</v>
      </c>
      <c r="M34" s="18">
        <v>43706</v>
      </c>
      <c r="N34" s="17">
        <v>1666000</v>
      </c>
      <c r="O34" s="15" t="s">
        <v>50</v>
      </c>
    </row>
    <row r="35" spans="1:15" ht="51" x14ac:dyDescent="0.25">
      <c r="A35" s="15">
        <v>30</v>
      </c>
      <c r="B35" s="15" t="s">
        <v>126</v>
      </c>
      <c r="C35" s="16" t="s">
        <v>127</v>
      </c>
      <c r="D35" s="17">
        <v>1002756</v>
      </c>
      <c r="E35" s="15" t="s">
        <v>122</v>
      </c>
      <c r="F35" s="15" t="s">
        <v>128</v>
      </c>
      <c r="G35" s="17">
        <v>968620</v>
      </c>
      <c r="H35" s="15" t="s">
        <v>208</v>
      </c>
      <c r="I35" s="15" t="s">
        <v>199</v>
      </c>
      <c r="J35" s="15" t="s">
        <v>204</v>
      </c>
      <c r="K35" s="18">
        <v>43746</v>
      </c>
      <c r="L35" s="19">
        <f t="shared" si="1"/>
        <v>100</v>
      </c>
      <c r="M35" s="18">
        <v>43759</v>
      </c>
      <c r="N35" s="17">
        <v>968620</v>
      </c>
      <c r="O35" s="15" t="s">
        <v>50</v>
      </c>
    </row>
    <row r="36" spans="1:15" ht="38.25" x14ac:dyDescent="0.25">
      <c r="A36" s="15">
        <v>31</v>
      </c>
      <c r="B36" s="15" t="s">
        <v>129</v>
      </c>
      <c r="C36" s="16" t="s">
        <v>130</v>
      </c>
      <c r="D36" s="17">
        <v>782000</v>
      </c>
      <c r="E36" s="15" t="s">
        <v>131</v>
      </c>
      <c r="F36" s="15" t="s">
        <v>132</v>
      </c>
      <c r="G36" s="17">
        <v>629010</v>
      </c>
      <c r="H36" s="15" t="s">
        <v>133</v>
      </c>
      <c r="I36" s="15" t="s">
        <v>134</v>
      </c>
      <c r="J36" s="15"/>
      <c r="K36" s="18">
        <v>43670</v>
      </c>
      <c r="L36" s="19">
        <f>G36/N36*100</f>
        <v>100</v>
      </c>
      <c r="M36" s="18">
        <v>43685</v>
      </c>
      <c r="N36" s="17">
        <v>629010</v>
      </c>
      <c r="O36" s="15" t="s">
        <v>50</v>
      </c>
    </row>
    <row r="37" spans="1:15" ht="38.25" x14ac:dyDescent="0.25">
      <c r="A37" s="15">
        <v>32</v>
      </c>
      <c r="B37" s="15" t="s">
        <v>140</v>
      </c>
      <c r="C37" s="16" t="s">
        <v>135</v>
      </c>
      <c r="D37" s="17">
        <v>679705</v>
      </c>
      <c r="E37" s="15" t="s">
        <v>149</v>
      </c>
      <c r="F37" s="15" t="s">
        <v>136</v>
      </c>
      <c r="G37" s="17">
        <v>679500</v>
      </c>
      <c r="H37" s="15" t="s">
        <v>141</v>
      </c>
      <c r="I37" s="15" t="s">
        <v>137</v>
      </c>
      <c r="J37" s="15"/>
      <c r="K37" s="18">
        <v>43739</v>
      </c>
      <c r="L37" s="19">
        <f>G37/N37*100</f>
        <v>100</v>
      </c>
      <c r="M37" s="18">
        <v>43759</v>
      </c>
      <c r="N37" s="17">
        <v>679500</v>
      </c>
      <c r="O37" s="15" t="s">
        <v>50</v>
      </c>
    </row>
    <row r="38" spans="1:15" ht="38.25" x14ac:dyDescent="0.25">
      <c r="A38" s="15">
        <v>33</v>
      </c>
      <c r="B38" s="15" t="s">
        <v>142</v>
      </c>
      <c r="C38" s="16" t="s">
        <v>143</v>
      </c>
      <c r="D38" s="17">
        <v>941600</v>
      </c>
      <c r="E38" s="15" t="s">
        <v>22</v>
      </c>
      <c r="F38" s="20" t="s">
        <v>144</v>
      </c>
      <c r="G38" s="17">
        <v>941600</v>
      </c>
      <c r="H38" s="15" t="s">
        <v>145</v>
      </c>
      <c r="I38" s="15" t="s">
        <v>146</v>
      </c>
      <c r="J38" s="15"/>
      <c r="K38" s="18" t="s">
        <v>282</v>
      </c>
      <c r="L38" s="19">
        <f t="shared" ref="L38:L43" si="2">N38/G38*100</f>
        <v>100</v>
      </c>
      <c r="M38" s="18" t="s">
        <v>281</v>
      </c>
      <c r="N38" s="17">
        <f>470800+470800</f>
        <v>941600</v>
      </c>
      <c r="O38" s="15" t="s">
        <v>50</v>
      </c>
    </row>
    <row r="39" spans="1:15" ht="38.25" x14ac:dyDescent="0.25">
      <c r="A39" s="15">
        <v>34</v>
      </c>
      <c r="B39" s="15" t="s">
        <v>147</v>
      </c>
      <c r="C39" s="16" t="s">
        <v>148</v>
      </c>
      <c r="D39" s="17">
        <v>2535618.2200000002</v>
      </c>
      <c r="E39" s="15" t="s">
        <v>67</v>
      </c>
      <c r="F39" s="15" t="s">
        <v>150</v>
      </c>
      <c r="G39" s="17">
        <v>2398093.2000000002</v>
      </c>
      <c r="H39" s="15" t="s">
        <v>151</v>
      </c>
      <c r="I39" s="15" t="s">
        <v>152</v>
      </c>
      <c r="J39" s="15"/>
      <c r="K39" s="18">
        <v>43732</v>
      </c>
      <c r="L39" s="19">
        <f t="shared" si="2"/>
        <v>100</v>
      </c>
      <c r="M39" s="18">
        <v>43776</v>
      </c>
      <c r="N39" s="17">
        <v>2398093.2000000002</v>
      </c>
      <c r="O39" s="15" t="s">
        <v>50</v>
      </c>
    </row>
    <row r="40" spans="1:15" ht="38.25" x14ac:dyDescent="0.25">
      <c r="A40" s="15">
        <v>35</v>
      </c>
      <c r="B40" s="15" t="s">
        <v>153</v>
      </c>
      <c r="C40" s="16" t="s">
        <v>154</v>
      </c>
      <c r="D40" s="17">
        <v>370677.12</v>
      </c>
      <c r="E40" s="15" t="s">
        <v>67</v>
      </c>
      <c r="F40" s="15" t="s">
        <v>155</v>
      </c>
      <c r="G40" s="17">
        <v>370677.12</v>
      </c>
      <c r="H40" s="15" t="s">
        <v>156</v>
      </c>
      <c r="I40" s="15" t="s">
        <v>157</v>
      </c>
      <c r="J40" s="15"/>
      <c r="K40" s="15"/>
      <c r="L40" s="19">
        <f t="shared" si="2"/>
        <v>100</v>
      </c>
      <c r="M40" s="18">
        <v>43675</v>
      </c>
      <c r="N40" s="17">
        <v>370677.12</v>
      </c>
      <c r="O40" s="15" t="s">
        <v>50</v>
      </c>
    </row>
    <row r="41" spans="1:15" ht="38.25" x14ac:dyDescent="0.25">
      <c r="A41" s="15">
        <v>36</v>
      </c>
      <c r="B41" s="15" t="s">
        <v>158</v>
      </c>
      <c r="C41" s="16" t="s">
        <v>159</v>
      </c>
      <c r="D41" s="17">
        <v>8195291.2300000004</v>
      </c>
      <c r="E41" s="15" t="s">
        <v>67</v>
      </c>
      <c r="F41" s="23" t="s">
        <v>160</v>
      </c>
      <c r="G41" s="17">
        <v>7785526.7999999998</v>
      </c>
      <c r="H41" s="15" t="s">
        <v>161</v>
      </c>
      <c r="I41" s="15" t="s">
        <v>162</v>
      </c>
      <c r="J41" s="15"/>
      <c r="K41" s="18" t="s">
        <v>178</v>
      </c>
      <c r="L41" s="19">
        <f t="shared" si="2"/>
        <v>100</v>
      </c>
      <c r="M41" s="18" t="s">
        <v>203</v>
      </c>
      <c r="N41" s="17">
        <f>6397174+1388352.8</f>
        <v>7785526.7999999998</v>
      </c>
      <c r="O41" s="15" t="s">
        <v>50</v>
      </c>
    </row>
    <row r="42" spans="1:15" ht="102" x14ac:dyDescent="0.25">
      <c r="A42" s="1">
        <v>37</v>
      </c>
      <c r="B42" s="1" t="s">
        <v>163</v>
      </c>
      <c r="C42" s="10" t="s">
        <v>164</v>
      </c>
      <c r="D42" s="2">
        <v>20127424.66</v>
      </c>
      <c r="E42" s="1" t="s">
        <v>67</v>
      </c>
      <c r="F42" s="14" t="s">
        <v>165</v>
      </c>
      <c r="G42" s="2">
        <v>18517159.68</v>
      </c>
      <c r="H42" s="1" t="s">
        <v>156</v>
      </c>
      <c r="I42" s="1" t="s">
        <v>162</v>
      </c>
      <c r="J42" s="1" t="s">
        <v>276</v>
      </c>
      <c r="K42" s="6" t="s">
        <v>295</v>
      </c>
      <c r="L42" s="9">
        <f t="shared" si="2"/>
        <v>99.940036160016518</v>
      </c>
      <c r="M42" s="6" t="s">
        <v>294</v>
      </c>
      <c r="N42" s="2">
        <f>5012188.8+2021486.4+3120495.6+3868751.2+4483134.08</f>
        <v>18506056.079999998</v>
      </c>
      <c r="O42" s="1"/>
    </row>
    <row r="43" spans="1:15" ht="114.75" x14ac:dyDescent="0.25">
      <c r="A43" s="1">
        <v>38</v>
      </c>
      <c r="B43" s="1" t="s">
        <v>166</v>
      </c>
      <c r="C43" s="10" t="s">
        <v>167</v>
      </c>
      <c r="D43" s="2">
        <v>8846256.5999999996</v>
      </c>
      <c r="E43" s="1" t="s">
        <v>22</v>
      </c>
      <c r="F43" s="13" t="s">
        <v>168</v>
      </c>
      <c r="G43" s="2">
        <v>8846256.5999999996</v>
      </c>
      <c r="H43" s="1" t="s">
        <v>169</v>
      </c>
      <c r="I43" s="1" t="s">
        <v>170</v>
      </c>
      <c r="J43" s="1"/>
      <c r="K43" s="9" t="s">
        <v>358</v>
      </c>
      <c r="L43" s="12">
        <f t="shared" si="2"/>
        <v>20.003391264956065</v>
      </c>
      <c r="M43" s="6" t="s">
        <v>357</v>
      </c>
      <c r="N43" s="2">
        <f>442312.83+442312.83+147737.61+147437.61+147437.61+147437.61+147437.61+147437.61</f>
        <v>1769551.3199999994</v>
      </c>
      <c r="O43" s="1"/>
    </row>
    <row r="44" spans="1:15" ht="38.25" x14ac:dyDescent="0.25">
      <c r="A44" s="1">
        <v>39</v>
      </c>
      <c r="B44" s="1" t="s">
        <v>173</v>
      </c>
      <c r="C44" s="10" t="s">
        <v>174</v>
      </c>
      <c r="D44" s="2">
        <v>500000</v>
      </c>
      <c r="E44" s="1" t="s">
        <v>67</v>
      </c>
      <c r="F44" s="13" t="s">
        <v>175</v>
      </c>
      <c r="G44" s="2">
        <v>500000</v>
      </c>
      <c r="H44" s="1" t="s">
        <v>176</v>
      </c>
      <c r="I44" s="1" t="s">
        <v>193</v>
      </c>
      <c r="J44" s="1"/>
      <c r="K44" s="6">
        <v>43782</v>
      </c>
      <c r="L44" s="9">
        <f>N44/G44*100</f>
        <v>69.047080000000008</v>
      </c>
      <c r="M44" s="6">
        <v>43803</v>
      </c>
      <c r="N44" s="2">
        <v>345235.4</v>
      </c>
      <c r="O44" s="1"/>
    </row>
    <row r="45" spans="1:15" ht="38.25" x14ac:dyDescent="0.25">
      <c r="A45" s="15">
        <v>40</v>
      </c>
      <c r="B45" s="15" t="s">
        <v>214</v>
      </c>
      <c r="C45" s="16" t="s">
        <v>215</v>
      </c>
      <c r="D45" s="17">
        <v>369600</v>
      </c>
      <c r="E45" s="15" t="s">
        <v>131</v>
      </c>
      <c r="F45" s="15" t="s">
        <v>216</v>
      </c>
      <c r="G45" s="17">
        <v>369600</v>
      </c>
      <c r="H45" s="15" t="s">
        <v>217</v>
      </c>
      <c r="I45" s="15" t="s">
        <v>218</v>
      </c>
      <c r="J45" s="15"/>
      <c r="K45" s="18">
        <v>43781</v>
      </c>
      <c r="L45" s="19">
        <f>N45/G45*100</f>
        <v>100</v>
      </c>
      <c r="M45" s="18">
        <v>43815</v>
      </c>
      <c r="N45" s="17">
        <v>369600</v>
      </c>
      <c r="O45" s="15" t="s">
        <v>50</v>
      </c>
    </row>
    <row r="46" spans="1:15" ht="38.25" x14ac:dyDescent="0.25">
      <c r="A46" s="15">
        <v>41</v>
      </c>
      <c r="B46" s="15" t="s">
        <v>219</v>
      </c>
      <c r="C46" s="16" t="s">
        <v>220</v>
      </c>
      <c r="D46" s="17">
        <v>806613.6</v>
      </c>
      <c r="E46" s="15" t="s">
        <v>31</v>
      </c>
      <c r="F46" s="15" t="s">
        <v>52</v>
      </c>
      <c r="G46" s="17">
        <v>800000</v>
      </c>
      <c r="H46" s="15" t="s">
        <v>221</v>
      </c>
      <c r="I46" s="15" t="s">
        <v>225</v>
      </c>
      <c r="J46" s="15"/>
      <c r="K46" s="18">
        <v>43802</v>
      </c>
      <c r="L46" s="19">
        <v>100</v>
      </c>
      <c r="M46" s="18">
        <v>43818</v>
      </c>
      <c r="N46" s="17">
        <v>800000</v>
      </c>
      <c r="O46" s="15" t="s">
        <v>50</v>
      </c>
    </row>
    <row r="47" spans="1:15" ht="38.25" x14ac:dyDescent="0.25">
      <c r="A47" s="15">
        <v>42</v>
      </c>
      <c r="B47" s="15" t="s">
        <v>222</v>
      </c>
      <c r="C47" s="15">
        <v>31908383433</v>
      </c>
      <c r="D47" s="17">
        <v>844680</v>
      </c>
      <c r="E47" s="15" t="s">
        <v>31</v>
      </c>
      <c r="F47" s="15" t="s">
        <v>223</v>
      </c>
      <c r="G47" s="17">
        <v>825600</v>
      </c>
      <c r="H47" s="15" t="s">
        <v>221</v>
      </c>
      <c r="I47" s="15" t="s">
        <v>224</v>
      </c>
      <c r="J47" s="15"/>
      <c r="K47" s="18">
        <v>43804</v>
      </c>
      <c r="L47" s="19">
        <v>100</v>
      </c>
      <c r="M47" s="18">
        <v>43818</v>
      </c>
      <c r="N47" s="17">
        <v>825600</v>
      </c>
      <c r="O47" s="15" t="s">
        <v>50</v>
      </c>
    </row>
    <row r="48" spans="1:15" ht="38.25" x14ac:dyDescent="0.25">
      <c r="A48" s="15">
        <v>43</v>
      </c>
      <c r="B48" s="15" t="s">
        <v>229</v>
      </c>
      <c r="C48" s="15" t="s">
        <v>230</v>
      </c>
      <c r="D48" s="17">
        <v>292575</v>
      </c>
      <c r="E48" s="15" t="s">
        <v>22</v>
      </c>
      <c r="F48" s="15" t="s">
        <v>231</v>
      </c>
      <c r="G48" s="17">
        <v>292575</v>
      </c>
      <c r="H48" s="15" t="s">
        <v>232</v>
      </c>
      <c r="I48" s="15" t="s">
        <v>233</v>
      </c>
      <c r="J48" s="15"/>
      <c r="K48" s="18">
        <v>43783</v>
      </c>
      <c r="L48" s="19">
        <f>N48/G48*100</f>
        <v>100</v>
      </c>
      <c r="M48" s="18">
        <v>43803</v>
      </c>
      <c r="N48" s="17">
        <v>292575</v>
      </c>
      <c r="O48" s="15" t="s">
        <v>50</v>
      </c>
    </row>
    <row r="49" spans="1:15" ht="38.25" x14ac:dyDescent="0.25">
      <c r="A49" s="24">
        <v>44</v>
      </c>
      <c r="B49" s="24" t="s">
        <v>234</v>
      </c>
      <c r="C49" s="24">
        <v>31908383465</v>
      </c>
      <c r="D49" s="2">
        <v>1828333.33</v>
      </c>
      <c r="E49" s="24" t="s">
        <v>31</v>
      </c>
      <c r="F49" s="24" t="s">
        <v>235</v>
      </c>
      <c r="G49" s="2">
        <v>1760000</v>
      </c>
      <c r="H49" s="6" t="s">
        <v>245</v>
      </c>
      <c r="I49" s="24" t="s">
        <v>236</v>
      </c>
      <c r="J49" s="24"/>
      <c r="K49" s="24"/>
      <c r="L49" s="9"/>
      <c r="M49" s="24"/>
      <c r="N49" s="2"/>
      <c r="O49" s="24"/>
    </row>
    <row r="50" spans="1:15" ht="38.25" x14ac:dyDescent="0.25">
      <c r="A50" s="15">
        <v>45</v>
      </c>
      <c r="B50" s="15" t="s">
        <v>237</v>
      </c>
      <c r="C50" s="15">
        <v>31908405674</v>
      </c>
      <c r="D50" s="17">
        <v>5783666.6600000001</v>
      </c>
      <c r="E50" s="15" t="s">
        <v>31</v>
      </c>
      <c r="F50" s="15" t="s">
        <v>238</v>
      </c>
      <c r="G50" s="17">
        <v>4986000</v>
      </c>
      <c r="H50" s="18" t="s">
        <v>246</v>
      </c>
      <c r="I50" s="15" t="s">
        <v>239</v>
      </c>
      <c r="J50" s="15"/>
      <c r="K50" s="18">
        <v>43819</v>
      </c>
      <c r="L50" s="19">
        <v>100</v>
      </c>
      <c r="M50" s="18">
        <v>43829</v>
      </c>
      <c r="N50" s="17">
        <v>4986000</v>
      </c>
      <c r="O50" s="15" t="s">
        <v>50</v>
      </c>
    </row>
    <row r="51" spans="1:15" ht="51" x14ac:dyDescent="0.25">
      <c r="A51" s="15">
        <v>46</v>
      </c>
      <c r="B51" s="15" t="s">
        <v>240</v>
      </c>
      <c r="C51" s="15">
        <v>31908427093</v>
      </c>
      <c r="D51" s="17">
        <v>470642.76</v>
      </c>
      <c r="E51" s="15" t="s">
        <v>29</v>
      </c>
      <c r="F51" s="15" t="s">
        <v>241</v>
      </c>
      <c r="G51" s="17">
        <v>348800</v>
      </c>
      <c r="H51" s="18" t="s">
        <v>246</v>
      </c>
      <c r="I51" s="15" t="s">
        <v>188</v>
      </c>
      <c r="J51" s="15"/>
      <c r="K51" s="18">
        <v>43795</v>
      </c>
      <c r="L51" s="19">
        <v>100</v>
      </c>
      <c r="M51" s="18">
        <v>43815</v>
      </c>
      <c r="N51" s="17">
        <v>348800</v>
      </c>
      <c r="O51" s="15" t="s">
        <v>50</v>
      </c>
    </row>
    <row r="52" spans="1:15" ht="51" x14ac:dyDescent="0.25">
      <c r="A52" s="15">
        <v>47</v>
      </c>
      <c r="B52" s="15" t="s">
        <v>242</v>
      </c>
      <c r="C52" s="15">
        <v>31908427202</v>
      </c>
      <c r="D52" s="17">
        <v>497841.82</v>
      </c>
      <c r="E52" s="15" t="s">
        <v>29</v>
      </c>
      <c r="F52" s="15" t="s">
        <v>241</v>
      </c>
      <c r="G52" s="17">
        <v>414900</v>
      </c>
      <c r="H52" s="18" t="s">
        <v>247</v>
      </c>
      <c r="I52" s="15" t="s">
        <v>188</v>
      </c>
      <c r="J52" s="15"/>
      <c r="K52" s="18">
        <v>43803</v>
      </c>
      <c r="L52" s="19">
        <v>100</v>
      </c>
      <c r="M52" s="18">
        <v>43815</v>
      </c>
      <c r="N52" s="17">
        <v>414900</v>
      </c>
      <c r="O52" s="15" t="s">
        <v>50</v>
      </c>
    </row>
    <row r="53" spans="1:15" ht="63.75" x14ac:dyDescent="0.25">
      <c r="A53" s="24">
        <v>48</v>
      </c>
      <c r="B53" s="24" t="s">
        <v>243</v>
      </c>
      <c r="C53" s="27" t="s">
        <v>230</v>
      </c>
      <c r="D53" s="2">
        <v>915500</v>
      </c>
      <c r="E53" s="27" t="s">
        <v>22</v>
      </c>
      <c r="F53" s="29" t="s">
        <v>256</v>
      </c>
      <c r="G53" s="2">
        <v>915500</v>
      </c>
      <c r="H53" s="24" t="s">
        <v>244</v>
      </c>
      <c r="I53" s="24" t="s">
        <v>248</v>
      </c>
      <c r="J53" s="24"/>
      <c r="K53" s="24"/>
      <c r="L53" s="9"/>
      <c r="M53" s="24"/>
      <c r="N53" s="2"/>
      <c r="O53" s="24"/>
    </row>
    <row r="54" spans="1:15" ht="63.75" x14ac:dyDescent="0.25">
      <c r="A54" s="28">
        <v>49</v>
      </c>
      <c r="B54" s="28" t="s">
        <v>249</v>
      </c>
      <c r="C54" s="28">
        <v>31908453875</v>
      </c>
      <c r="D54" s="2">
        <v>4902508.79</v>
      </c>
      <c r="E54" s="28" t="s">
        <v>31</v>
      </c>
      <c r="F54" s="28" t="s">
        <v>250</v>
      </c>
      <c r="G54" s="2">
        <f>4644000+230000</f>
        <v>4874000</v>
      </c>
      <c r="H54" s="28" t="s">
        <v>266</v>
      </c>
      <c r="I54" s="28" t="s">
        <v>251</v>
      </c>
      <c r="J54" s="28" t="s">
        <v>267</v>
      </c>
      <c r="K54" s="6">
        <v>43826</v>
      </c>
      <c r="L54" s="9">
        <f>N54/G54*100</f>
        <v>4.7189167008617154</v>
      </c>
      <c r="M54" s="6">
        <v>43854</v>
      </c>
      <c r="N54" s="2">
        <v>230000</v>
      </c>
      <c r="O54" s="28"/>
    </row>
    <row r="55" spans="1:15" ht="51" x14ac:dyDescent="0.25">
      <c r="A55" s="28">
        <v>50</v>
      </c>
      <c r="B55" s="28" t="s">
        <v>252</v>
      </c>
      <c r="C55" s="28">
        <v>31908461346</v>
      </c>
      <c r="D55" s="2">
        <v>1697727.36</v>
      </c>
      <c r="E55" s="28" t="s">
        <v>29</v>
      </c>
      <c r="F55" s="28" t="s">
        <v>253</v>
      </c>
      <c r="G55" s="2">
        <v>1694101.45</v>
      </c>
      <c r="H55" s="28" t="s">
        <v>254</v>
      </c>
      <c r="I55" s="28" t="s">
        <v>255</v>
      </c>
      <c r="J55" s="28"/>
      <c r="K55" s="28"/>
      <c r="L55" s="9"/>
      <c r="M55" s="28"/>
      <c r="N55" s="2"/>
      <c r="O55" s="28"/>
    </row>
    <row r="56" spans="1:15" ht="51" x14ac:dyDescent="0.25">
      <c r="A56" s="28">
        <v>51</v>
      </c>
      <c r="B56" s="28" t="s">
        <v>261</v>
      </c>
      <c r="C56" s="22">
        <v>4.87000001419E+17</v>
      </c>
      <c r="D56" s="2">
        <v>552000</v>
      </c>
      <c r="E56" s="28" t="s">
        <v>262</v>
      </c>
      <c r="F56" s="28" t="s">
        <v>263</v>
      </c>
      <c r="G56" s="2">
        <v>220000</v>
      </c>
      <c r="H56" s="28" t="s">
        <v>264</v>
      </c>
      <c r="I56" s="28" t="s">
        <v>265</v>
      </c>
      <c r="J56" s="28"/>
      <c r="K56" s="28"/>
      <c r="L56" s="9"/>
      <c r="M56" s="28"/>
      <c r="N56" s="2"/>
      <c r="O56" s="28"/>
    </row>
    <row r="57" spans="1:15" ht="38.25" x14ac:dyDescent="0.25">
      <c r="A57" s="28">
        <v>52</v>
      </c>
      <c r="B57" s="28" t="s">
        <v>268</v>
      </c>
      <c r="C57" s="30" t="s">
        <v>230</v>
      </c>
      <c r="D57" s="2">
        <v>4202950</v>
      </c>
      <c r="E57" s="30" t="s">
        <v>22</v>
      </c>
      <c r="F57" s="28" t="s">
        <v>269</v>
      </c>
      <c r="G57" s="2">
        <v>4202950</v>
      </c>
      <c r="H57" s="28" t="s">
        <v>270</v>
      </c>
      <c r="I57" s="28" t="s">
        <v>271</v>
      </c>
      <c r="J57" s="28"/>
      <c r="K57" s="28"/>
      <c r="L57" s="9"/>
      <c r="M57" s="28"/>
      <c r="N57" s="2"/>
      <c r="O57" s="28"/>
    </row>
    <row r="58" spans="1:15" ht="38.25" x14ac:dyDescent="0.25">
      <c r="A58" s="28">
        <v>53</v>
      </c>
      <c r="B58" s="28" t="s">
        <v>272</v>
      </c>
      <c r="C58" s="28">
        <v>31908585397</v>
      </c>
      <c r="D58" s="2">
        <v>882353.3</v>
      </c>
      <c r="E58" s="30" t="s">
        <v>31</v>
      </c>
      <c r="F58" s="28" t="s">
        <v>275</v>
      </c>
      <c r="G58" s="2">
        <v>735290</v>
      </c>
      <c r="H58" s="28" t="s">
        <v>273</v>
      </c>
      <c r="I58" s="28" t="s">
        <v>274</v>
      </c>
      <c r="J58" s="28"/>
      <c r="K58" s="28"/>
      <c r="L58" s="9"/>
      <c r="M58" s="28"/>
      <c r="N58" s="2"/>
      <c r="O58" s="28"/>
    </row>
    <row r="59" spans="1:15" ht="51" x14ac:dyDescent="0.25">
      <c r="A59" s="15">
        <v>54</v>
      </c>
      <c r="B59" s="15" t="s">
        <v>277</v>
      </c>
      <c r="C59" s="15">
        <v>31908585391</v>
      </c>
      <c r="D59" s="17">
        <v>2113220</v>
      </c>
      <c r="E59" s="15" t="s">
        <v>29</v>
      </c>
      <c r="F59" s="15" t="s">
        <v>278</v>
      </c>
      <c r="G59" s="17">
        <v>2020810</v>
      </c>
      <c r="H59" s="15" t="s">
        <v>279</v>
      </c>
      <c r="I59" s="15" t="s">
        <v>280</v>
      </c>
      <c r="J59" s="15"/>
      <c r="K59" s="18">
        <v>43822</v>
      </c>
      <c r="L59" s="19">
        <v>100</v>
      </c>
      <c r="M59" s="18">
        <v>43824</v>
      </c>
      <c r="N59" s="17">
        <v>2020810</v>
      </c>
      <c r="O59" s="15" t="s">
        <v>50</v>
      </c>
    </row>
    <row r="60" spans="1:15" ht="38.25" x14ac:dyDescent="0.25">
      <c r="A60" s="28">
        <v>55</v>
      </c>
      <c r="B60" s="28" t="s">
        <v>285</v>
      </c>
      <c r="C60" s="28">
        <v>31908583407</v>
      </c>
      <c r="D60" s="2">
        <v>1400453.33</v>
      </c>
      <c r="E60" s="31" t="s">
        <v>31</v>
      </c>
      <c r="F60" s="28" t="s">
        <v>286</v>
      </c>
      <c r="G60" s="2">
        <v>1358789</v>
      </c>
      <c r="H60" s="28" t="s">
        <v>287</v>
      </c>
      <c r="I60" s="28" t="s">
        <v>288</v>
      </c>
      <c r="J60" s="28"/>
      <c r="K60" s="6">
        <v>43826</v>
      </c>
      <c r="L60" s="9">
        <f>N60/G60*100</f>
        <v>99.26405056267015</v>
      </c>
      <c r="M60" s="6">
        <v>43829</v>
      </c>
      <c r="N60" s="2">
        <v>1348789</v>
      </c>
      <c r="O60" s="28"/>
    </row>
    <row r="61" spans="1:15" x14ac:dyDescent="0.25">
      <c r="A61" s="28"/>
      <c r="B61" s="28"/>
      <c r="C61" s="28"/>
      <c r="D61" s="2"/>
      <c r="E61" s="28"/>
      <c r="F61" s="28"/>
      <c r="G61" s="2"/>
      <c r="H61" s="28"/>
      <c r="I61" s="28"/>
      <c r="J61" s="28"/>
      <c r="K61" s="28"/>
      <c r="L61" s="9"/>
      <c r="M61" s="28"/>
      <c r="N61" s="2"/>
      <c r="O61" s="28"/>
    </row>
    <row r="62" spans="1:15" x14ac:dyDescent="0.25">
      <c r="A62" s="28"/>
      <c r="B62" s="28"/>
      <c r="C62" s="28"/>
      <c r="D62" s="2"/>
      <c r="E62" s="28"/>
      <c r="F62" s="28"/>
      <c r="G62" s="2"/>
      <c r="H62" s="28"/>
      <c r="I62" s="28"/>
      <c r="J62" s="28"/>
      <c r="K62" s="28"/>
      <c r="L62" s="9"/>
      <c r="M62" s="28"/>
      <c r="N62" s="2"/>
      <c r="O62" s="28"/>
    </row>
    <row r="63" spans="1:15" x14ac:dyDescent="0.25">
      <c r="A63" s="28"/>
      <c r="B63" s="28"/>
      <c r="C63" s="28"/>
      <c r="D63" s="2"/>
      <c r="E63" s="28"/>
      <c r="F63" s="28"/>
      <c r="G63" s="2"/>
      <c r="H63" s="28"/>
      <c r="I63" s="28"/>
      <c r="J63" s="28"/>
      <c r="K63" s="28"/>
      <c r="L63" s="9"/>
      <c r="M63" s="28"/>
      <c r="N63" s="2"/>
      <c r="O63" s="28"/>
    </row>
    <row r="64" spans="1:15" x14ac:dyDescent="0.25">
      <c r="A64" s="28"/>
      <c r="B64" s="28"/>
      <c r="C64" s="28"/>
      <c r="D64" s="2"/>
      <c r="E64" s="28"/>
      <c r="F64" s="28"/>
      <c r="G64" s="2"/>
      <c r="H64" s="28"/>
      <c r="I64" s="28"/>
      <c r="J64" s="28"/>
      <c r="K64" s="28"/>
      <c r="L64" s="9"/>
      <c r="M64" s="28"/>
      <c r="N64" s="2"/>
      <c r="O64" s="28"/>
    </row>
    <row r="65" spans="1:15" x14ac:dyDescent="0.25">
      <c r="A65" s="28"/>
      <c r="B65" s="28"/>
      <c r="C65" s="28"/>
      <c r="D65" s="2"/>
      <c r="E65" s="28"/>
      <c r="F65" s="28"/>
      <c r="G65" s="2"/>
      <c r="H65" s="28"/>
      <c r="I65" s="28"/>
      <c r="J65" s="28"/>
      <c r="K65" s="28"/>
      <c r="L65" s="9"/>
      <c r="M65" s="28"/>
      <c r="N65" s="2"/>
      <c r="O65" s="28"/>
    </row>
    <row r="66" spans="1:15" x14ac:dyDescent="0.25">
      <c r="A66" s="28"/>
      <c r="B66" s="28"/>
      <c r="C66" s="28"/>
      <c r="D66" s="2"/>
      <c r="E66" s="28"/>
      <c r="F66" s="28"/>
      <c r="G66" s="2"/>
      <c r="H66" s="28"/>
      <c r="I66" s="28"/>
      <c r="J66" s="28"/>
      <c r="K66" s="28"/>
      <c r="L66" s="9"/>
      <c r="M66" s="28"/>
      <c r="N66" s="2"/>
      <c r="O66" s="28"/>
    </row>
    <row r="67" spans="1:15" x14ac:dyDescent="0.25">
      <c r="A67" s="28"/>
      <c r="B67" s="28"/>
      <c r="C67" s="28"/>
      <c r="D67" s="2"/>
      <c r="E67" s="28"/>
      <c r="F67" s="28"/>
      <c r="G67" s="2"/>
      <c r="H67" s="28"/>
      <c r="I67" s="28"/>
      <c r="J67" s="28"/>
      <c r="K67" s="28"/>
      <c r="L67" s="9"/>
      <c r="M67" s="28"/>
      <c r="N67" s="2"/>
      <c r="O67" s="28"/>
    </row>
    <row r="68" spans="1:15" x14ac:dyDescent="0.25">
      <c r="A68" s="28"/>
      <c r="B68" s="28"/>
      <c r="C68" s="28"/>
      <c r="D68" s="2"/>
      <c r="E68" s="28"/>
      <c r="F68" s="28"/>
      <c r="G68" s="2"/>
      <c r="H68" s="28"/>
      <c r="I68" s="28"/>
      <c r="J68" s="28"/>
      <c r="K68" s="28"/>
      <c r="L68" s="9"/>
      <c r="M68" s="28"/>
      <c r="N68" s="2"/>
      <c r="O68" s="28"/>
    </row>
    <row r="69" spans="1:15" x14ac:dyDescent="0.25">
      <c r="A69" s="28"/>
      <c r="B69" s="28"/>
      <c r="C69" s="28"/>
      <c r="D69" s="2"/>
      <c r="E69" s="28"/>
      <c r="F69" s="28"/>
      <c r="G69" s="2"/>
      <c r="H69" s="28"/>
      <c r="I69" s="28"/>
      <c r="J69" s="28"/>
      <c r="K69" s="28"/>
      <c r="L69" s="9"/>
      <c r="M69" s="28"/>
      <c r="N69" s="2"/>
      <c r="O69" s="28"/>
    </row>
  </sheetData>
  <mergeCells count="7">
    <mergeCell ref="A2:O2"/>
    <mergeCell ref="A3:A4"/>
    <mergeCell ref="J3:J4"/>
    <mergeCell ref="O3:O4"/>
    <mergeCell ref="B3:E3"/>
    <mergeCell ref="F3:I3"/>
    <mergeCell ref="K3:N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6"/>
  <sheetViews>
    <sheetView tabSelected="1" topLeftCell="A8" workbookViewId="0">
      <selection activeCell="J37" sqref="J37"/>
    </sheetView>
  </sheetViews>
  <sheetFormatPr defaultRowHeight="15" x14ac:dyDescent="0.25"/>
  <cols>
    <col min="1" max="1" width="5.28515625" style="36" customWidth="1"/>
    <col min="2" max="2" width="13.28515625" style="36" customWidth="1"/>
    <col min="3" max="3" width="17.7109375" style="36" customWidth="1"/>
    <col min="4" max="4" width="13.5703125" style="47" customWidth="1"/>
    <col min="5" max="5" width="17.42578125" style="36" customWidth="1"/>
    <col min="6" max="6" width="23.85546875" style="36" customWidth="1"/>
    <col min="7" max="7" width="14.5703125" style="47" customWidth="1"/>
    <col min="8" max="8" width="13.7109375" style="36" customWidth="1"/>
    <col min="9" max="9" width="18.85546875" style="36" customWidth="1"/>
    <col min="10" max="10" width="19" style="36" customWidth="1"/>
    <col min="11" max="11" width="17.28515625" style="36" customWidth="1"/>
    <col min="12" max="12" width="15.140625" style="36" customWidth="1"/>
    <col min="13" max="13" width="13.5703125" style="36" customWidth="1"/>
    <col min="14" max="14" width="13.42578125" style="36" customWidth="1"/>
    <col min="15" max="15" width="18.28515625" style="36" customWidth="1"/>
    <col min="16" max="16384" width="9.140625" style="36"/>
  </cols>
  <sheetData>
    <row r="2" spans="1:15" x14ac:dyDescent="0.25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x14ac:dyDescent="0.25">
      <c r="A3" s="42" t="s">
        <v>0</v>
      </c>
      <c r="B3" s="44" t="s">
        <v>1</v>
      </c>
      <c r="C3" s="44"/>
      <c r="D3" s="44"/>
      <c r="E3" s="44"/>
      <c r="F3" s="44" t="s">
        <v>2</v>
      </c>
      <c r="G3" s="44"/>
      <c r="H3" s="44"/>
      <c r="I3" s="44"/>
      <c r="J3" s="42" t="s">
        <v>3</v>
      </c>
      <c r="K3" s="44" t="s">
        <v>4</v>
      </c>
      <c r="L3" s="44"/>
      <c r="M3" s="44"/>
      <c r="N3" s="44"/>
      <c r="O3" s="42" t="s">
        <v>5</v>
      </c>
    </row>
    <row r="4" spans="1:15" ht="51" x14ac:dyDescent="0.25">
      <c r="A4" s="43"/>
      <c r="B4" s="32" t="s">
        <v>6</v>
      </c>
      <c r="C4" s="32" t="s">
        <v>7</v>
      </c>
      <c r="D4" s="2" t="s">
        <v>8</v>
      </c>
      <c r="E4" s="32" t="s">
        <v>9</v>
      </c>
      <c r="F4" s="32" t="s">
        <v>10</v>
      </c>
      <c r="G4" s="2" t="s">
        <v>11</v>
      </c>
      <c r="H4" s="32" t="s">
        <v>12</v>
      </c>
      <c r="I4" s="32" t="s">
        <v>13</v>
      </c>
      <c r="J4" s="43"/>
      <c r="K4" s="32" t="s">
        <v>14</v>
      </c>
      <c r="L4" s="9" t="s">
        <v>101</v>
      </c>
      <c r="M4" s="32" t="s">
        <v>15</v>
      </c>
      <c r="N4" s="2" t="s">
        <v>16</v>
      </c>
      <c r="O4" s="43"/>
    </row>
    <row r="5" spans="1:15" x14ac:dyDescent="0.25">
      <c r="A5" s="21">
        <v>1</v>
      </c>
      <c r="B5" s="22">
        <v>2</v>
      </c>
      <c r="C5" s="22">
        <v>3</v>
      </c>
      <c r="D5" s="2">
        <v>4</v>
      </c>
      <c r="E5" s="22">
        <v>5</v>
      </c>
      <c r="F5" s="22">
        <v>6</v>
      </c>
      <c r="G5" s="2">
        <v>7</v>
      </c>
      <c r="H5" s="22">
        <v>8</v>
      </c>
      <c r="I5" s="22">
        <v>9</v>
      </c>
      <c r="J5" s="21">
        <v>10</v>
      </c>
      <c r="K5" s="22">
        <v>11</v>
      </c>
      <c r="L5" s="22">
        <v>12</v>
      </c>
      <c r="M5" s="22">
        <v>13</v>
      </c>
      <c r="N5" s="22">
        <v>14</v>
      </c>
      <c r="O5" s="21">
        <v>15</v>
      </c>
    </row>
    <row r="6" spans="1:15" ht="38.25" x14ac:dyDescent="0.25">
      <c r="A6" s="13">
        <v>1</v>
      </c>
      <c r="B6" s="13" t="s">
        <v>308</v>
      </c>
      <c r="C6" s="11" t="s">
        <v>297</v>
      </c>
      <c r="D6" s="33">
        <v>193193</v>
      </c>
      <c r="E6" s="13" t="s">
        <v>300</v>
      </c>
      <c r="F6" s="11" t="s">
        <v>298</v>
      </c>
      <c r="G6" s="33">
        <v>193193</v>
      </c>
      <c r="H6" s="13" t="s">
        <v>299</v>
      </c>
      <c r="I6" s="13" t="s">
        <v>301</v>
      </c>
      <c r="J6" s="13"/>
      <c r="K6" s="13"/>
      <c r="L6" s="34"/>
      <c r="M6" s="7"/>
      <c r="N6" s="8"/>
      <c r="O6" s="13"/>
    </row>
    <row r="7" spans="1:15" ht="38.25" x14ac:dyDescent="0.25">
      <c r="A7" s="13">
        <v>2</v>
      </c>
      <c r="B7" s="13" t="s">
        <v>309</v>
      </c>
      <c r="C7" s="11" t="s">
        <v>297</v>
      </c>
      <c r="D7" s="33">
        <v>172345</v>
      </c>
      <c r="E7" s="13" t="s">
        <v>303</v>
      </c>
      <c r="F7" s="13" t="s">
        <v>302</v>
      </c>
      <c r="G7" s="33">
        <v>172345</v>
      </c>
      <c r="H7" s="13" t="s">
        <v>304</v>
      </c>
      <c r="I7" s="13" t="s">
        <v>305</v>
      </c>
      <c r="J7" s="13"/>
      <c r="K7" s="13"/>
      <c r="L7" s="34"/>
      <c r="M7" s="7"/>
      <c r="N7" s="8"/>
      <c r="O7" s="13"/>
    </row>
    <row r="8" spans="1:15" ht="63.75" x14ac:dyDescent="0.25">
      <c r="A8" s="13">
        <v>3</v>
      </c>
      <c r="B8" s="13" t="s">
        <v>310</v>
      </c>
      <c r="C8" s="13" t="s">
        <v>297</v>
      </c>
      <c r="D8" s="33">
        <v>288000</v>
      </c>
      <c r="E8" s="13" t="s">
        <v>22</v>
      </c>
      <c r="F8" s="13" t="s">
        <v>306</v>
      </c>
      <c r="G8" s="33">
        <v>288000</v>
      </c>
      <c r="H8" s="13" t="s">
        <v>304</v>
      </c>
      <c r="I8" s="13" t="s">
        <v>307</v>
      </c>
      <c r="J8" s="13"/>
      <c r="K8" s="7"/>
      <c r="L8" s="34"/>
      <c r="M8" s="7"/>
      <c r="N8" s="33"/>
      <c r="O8" s="13"/>
    </row>
    <row r="9" spans="1:15" ht="38.25" x14ac:dyDescent="0.25">
      <c r="A9" s="13">
        <v>4</v>
      </c>
      <c r="B9" s="13" t="s">
        <v>311</v>
      </c>
      <c r="C9" s="13" t="s">
        <v>297</v>
      </c>
      <c r="D9" s="33">
        <v>128316</v>
      </c>
      <c r="E9" s="13" t="s">
        <v>22</v>
      </c>
      <c r="F9" s="13" t="s">
        <v>302</v>
      </c>
      <c r="G9" s="33">
        <v>128316</v>
      </c>
      <c r="H9" s="13" t="s">
        <v>304</v>
      </c>
      <c r="I9" s="13" t="s">
        <v>312</v>
      </c>
      <c r="J9" s="13"/>
      <c r="K9" s="13"/>
      <c r="L9" s="34"/>
      <c r="M9" s="13"/>
      <c r="N9" s="33"/>
      <c r="O9" s="13"/>
    </row>
    <row r="10" spans="1:15" ht="38.25" x14ac:dyDescent="0.25">
      <c r="A10" s="13">
        <v>5</v>
      </c>
      <c r="B10" s="13" t="s">
        <v>313</v>
      </c>
      <c r="C10" s="13" t="s">
        <v>297</v>
      </c>
      <c r="D10" s="33">
        <v>550646.4</v>
      </c>
      <c r="E10" s="13" t="s">
        <v>22</v>
      </c>
      <c r="F10" s="13" t="s">
        <v>314</v>
      </c>
      <c r="G10" s="33">
        <v>550646.4</v>
      </c>
      <c r="H10" s="7" t="s">
        <v>315</v>
      </c>
      <c r="I10" s="13" t="s">
        <v>316</v>
      </c>
      <c r="J10" s="13"/>
      <c r="K10" s="7"/>
      <c r="L10" s="34"/>
      <c r="M10" s="7"/>
      <c r="N10" s="33"/>
      <c r="O10" s="13"/>
    </row>
    <row r="11" spans="1:15" ht="38.25" x14ac:dyDescent="0.25">
      <c r="A11" s="13">
        <v>6</v>
      </c>
      <c r="B11" s="13" t="s">
        <v>317</v>
      </c>
      <c r="C11" s="13" t="s">
        <v>297</v>
      </c>
      <c r="D11" s="33">
        <v>558000</v>
      </c>
      <c r="E11" s="13" t="s">
        <v>22</v>
      </c>
      <c r="F11" s="13" t="s">
        <v>318</v>
      </c>
      <c r="G11" s="33">
        <v>558000</v>
      </c>
      <c r="H11" s="7" t="s">
        <v>304</v>
      </c>
      <c r="I11" s="13" t="s">
        <v>319</v>
      </c>
      <c r="J11" s="13"/>
      <c r="K11" s="7"/>
      <c r="L11" s="34"/>
      <c r="M11" s="7"/>
      <c r="N11" s="33"/>
      <c r="O11" s="13"/>
    </row>
    <row r="12" spans="1:15" ht="51" x14ac:dyDescent="0.25">
      <c r="A12" s="13">
        <v>7</v>
      </c>
      <c r="B12" s="13" t="s">
        <v>320</v>
      </c>
      <c r="C12" s="13" t="s">
        <v>297</v>
      </c>
      <c r="D12" s="33">
        <v>341896</v>
      </c>
      <c r="E12" s="13" t="s">
        <v>22</v>
      </c>
      <c r="F12" s="13" t="s">
        <v>321</v>
      </c>
      <c r="G12" s="33">
        <v>341896</v>
      </c>
      <c r="H12" s="13" t="s">
        <v>304</v>
      </c>
      <c r="I12" s="13" t="s">
        <v>322</v>
      </c>
      <c r="J12" s="13"/>
      <c r="K12" s="7"/>
      <c r="L12" s="34"/>
      <c r="M12" s="7"/>
      <c r="N12" s="33"/>
      <c r="O12" s="13"/>
    </row>
    <row r="13" spans="1:15" ht="51" x14ac:dyDescent="0.25">
      <c r="A13" s="13">
        <v>8</v>
      </c>
      <c r="B13" s="13" t="s">
        <v>323</v>
      </c>
      <c r="C13" s="13" t="s">
        <v>297</v>
      </c>
      <c r="D13" s="33">
        <v>121000</v>
      </c>
      <c r="E13" s="13" t="s">
        <v>22</v>
      </c>
      <c r="F13" s="13" t="s">
        <v>324</v>
      </c>
      <c r="G13" s="33">
        <v>121000</v>
      </c>
      <c r="H13" s="13" t="s">
        <v>304</v>
      </c>
      <c r="I13" s="13" t="s">
        <v>322</v>
      </c>
      <c r="J13" s="13"/>
      <c r="K13" s="7"/>
      <c r="L13" s="34"/>
      <c r="M13" s="7"/>
      <c r="N13" s="33"/>
      <c r="O13" s="13"/>
    </row>
    <row r="14" spans="1:15" ht="51" x14ac:dyDescent="0.25">
      <c r="A14" s="13">
        <v>9</v>
      </c>
      <c r="B14" s="13" t="s">
        <v>325</v>
      </c>
      <c r="C14" s="13" t="s">
        <v>297</v>
      </c>
      <c r="D14" s="33">
        <v>303000</v>
      </c>
      <c r="E14" s="13" t="s">
        <v>22</v>
      </c>
      <c r="F14" s="13" t="s">
        <v>326</v>
      </c>
      <c r="G14" s="33">
        <v>299200</v>
      </c>
      <c r="H14" s="13" t="s">
        <v>327</v>
      </c>
      <c r="I14" s="13" t="s">
        <v>328</v>
      </c>
      <c r="J14" s="13"/>
      <c r="K14" s="7"/>
      <c r="L14" s="34"/>
      <c r="M14" s="7"/>
      <c r="N14" s="33"/>
      <c r="O14" s="13"/>
    </row>
    <row r="15" spans="1:15" ht="38.25" x14ac:dyDescent="0.25">
      <c r="A15" s="13">
        <v>10</v>
      </c>
      <c r="B15" s="13" t="s">
        <v>329</v>
      </c>
      <c r="C15" s="13" t="s">
        <v>297</v>
      </c>
      <c r="D15" s="33">
        <v>151200</v>
      </c>
      <c r="E15" s="13" t="s">
        <v>330</v>
      </c>
      <c r="F15" s="13" t="s">
        <v>331</v>
      </c>
      <c r="G15" s="33">
        <v>151200</v>
      </c>
      <c r="H15" s="13" t="s">
        <v>304</v>
      </c>
      <c r="I15" s="13" t="s">
        <v>332</v>
      </c>
      <c r="J15" s="13"/>
      <c r="K15" s="7"/>
      <c r="L15" s="34"/>
      <c r="M15" s="7"/>
      <c r="N15" s="33"/>
      <c r="O15" s="13"/>
    </row>
    <row r="16" spans="1:15" ht="51" x14ac:dyDescent="0.25">
      <c r="A16" s="13">
        <v>11</v>
      </c>
      <c r="B16" s="13" t="s">
        <v>340</v>
      </c>
      <c r="C16" s="13" t="s">
        <v>297</v>
      </c>
      <c r="D16" s="33">
        <v>1012000</v>
      </c>
      <c r="E16" s="13" t="s">
        <v>341</v>
      </c>
      <c r="F16" s="13" t="s">
        <v>333</v>
      </c>
      <c r="G16" s="33">
        <v>1012000</v>
      </c>
      <c r="H16" s="13" t="s">
        <v>304</v>
      </c>
      <c r="I16" s="13" t="s">
        <v>342</v>
      </c>
      <c r="J16" s="13"/>
      <c r="K16" s="7"/>
      <c r="L16" s="34"/>
      <c r="M16" s="7"/>
      <c r="N16" s="33"/>
      <c r="O16" s="13"/>
    </row>
    <row r="17" spans="1:15" ht="25.5" x14ac:dyDescent="0.25">
      <c r="A17" s="13">
        <v>12</v>
      </c>
      <c r="B17" s="13" t="s">
        <v>338</v>
      </c>
      <c r="C17" s="13" t="s">
        <v>297</v>
      </c>
      <c r="D17" s="33">
        <v>348360</v>
      </c>
      <c r="E17" s="13" t="s">
        <v>334</v>
      </c>
      <c r="F17" s="13" t="s">
        <v>331</v>
      </c>
      <c r="G17" s="33">
        <v>348360</v>
      </c>
      <c r="H17" s="13" t="s">
        <v>304</v>
      </c>
      <c r="I17" s="13" t="s">
        <v>335</v>
      </c>
      <c r="J17" s="13"/>
      <c r="K17" s="7"/>
      <c r="L17" s="34"/>
      <c r="M17" s="7"/>
      <c r="N17" s="33"/>
      <c r="O17" s="13"/>
    </row>
    <row r="18" spans="1:15" ht="25.5" x14ac:dyDescent="0.25">
      <c r="A18" s="13">
        <v>13</v>
      </c>
      <c r="B18" s="13" t="s">
        <v>339</v>
      </c>
      <c r="C18" s="13" t="s">
        <v>297</v>
      </c>
      <c r="D18" s="33">
        <v>746640</v>
      </c>
      <c r="E18" s="13" t="s">
        <v>22</v>
      </c>
      <c r="F18" s="13" t="s">
        <v>336</v>
      </c>
      <c r="G18" s="33">
        <v>746640</v>
      </c>
      <c r="H18" s="13" t="s">
        <v>304</v>
      </c>
      <c r="I18" s="13" t="s">
        <v>337</v>
      </c>
      <c r="J18" s="13"/>
      <c r="K18" s="7"/>
      <c r="L18" s="34"/>
      <c r="M18" s="7"/>
      <c r="N18" s="33"/>
      <c r="O18" s="13"/>
    </row>
    <row r="19" spans="1:15" ht="38.25" x14ac:dyDescent="0.25">
      <c r="A19" s="13">
        <v>14</v>
      </c>
      <c r="B19" s="13" t="s">
        <v>343</v>
      </c>
      <c r="C19" s="13" t="s">
        <v>297</v>
      </c>
      <c r="D19" s="33">
        <v>687000</v>
      </c>
      <c r="E19" s="13" t="s">
        <v>22</v>
      </c>
      <c r="F19" s="13" t="s">
        <v>344</v>
      </c>
      <c r="G19" s="33">
        <v>687000</v>
      </c>
      <c r="H19" s="13" t="s">
        <v>304</v>
      </c>
      <c r="I19" s="13" t="s">
        <v>345</v>
      </c>
      <c r="J19" s="13"/>
      <c r="K19" s="7"/>
      <c r="L19" s="34"/>
      <c r="M19" s="7"/>
      <c r="N19" s="33"/>
      <c r="O19" s="13"/>
    </row>
    <row r="20" spans="1:15" ht="51" x14ac:dyDescent="0.25">
      <c r="A20" s="13">
        <v>15</v>
      </c>
      <c r="B20" s="13" t="s">
        <v>346</v>
      </c>
      <c r="C20" s="13" t="s">
        <v>297</v>
      </c>
      <c r="D20" s="33">
        <v>586716</v>
      </c>
      <c r="E20" s="13" t="s">
        <v>22</v>
      </c>
      <c r="F20" s="13" t="s">
        <v>347</v>
      </c>
      <c r="G20" s="33">
        <v>586716</v>
      </c>
      <c r="H20" s="13" t="s">
        <v>348</v>
      </c>
      <c r="I20" s="13" t="s">
        <v>349</v>
      </c>
      <c r="J20" s="13"/>
      <c r="K20" s="7"/>
      <c r="L20" s="34"/>
      <c r="M20" s="7"/>
      <c r="N20" s="33"/>
      <c r="O20" s="13"/>
    </row>
    <row r="21" spans="1:15" ht="38.25" x14ac:dyDescent="0.25">
      <c r="A21" s="13">
        <v>16</v>
      </c>
      <c r="B21" s="13" t="s">
        <v>350</v>
      </c>
      <c r="C21" s="13" t="s">
        <v>297</v>
      </c>
      <c r="D21" s="33">
        <v>624000</v>
      </c>
      <c r="E21" s="13" t="s">
        <v>22</v>
      </c>
      <c r="F21" s="13" t="s">
        <v>351</v>
      </c>
      <c r="G21" s="33">
        <v>624000</v>
      </c>
      <c r="H21" s="13" t="s">
        <v>304</v>
      </c>
      <c r="I21" s="13" t="s">
        <v>352</v>
      </c>
      <c r="J21" s="13"/>
      <c r="K21" s="7"/>
      <c r="L21" s="34"/>
      <c r="M21" s="7"/>
      <c r="N21" s="33"/>
      <c r="O21" s="13"/>
    </row>
    <row r="22" spans="1:15" ht="123.75" x14ac:dyDescent="0.25">
      <c r="A22" s="13">
        <v>17</v>
      </c>
      <c r="B22" s="13" t="s">
        <v>353</v>
      </c>
      <c r="C22" s="13" t="s">
        <v>297</v>
      </c>
      <c r="D22" s="33">
        <v>1566113.72</v>
      </c>
      <c r="E22" s="13" t="s">
        <v>22</v>
      </c>
      <c r="F22" s="37" t="s">
        <v>354</v>
      </c>
      <c r="G22" s="33">
        <v>1566113.72</v>
      </c>
      <c r="H22" s="13" t="s">
        <v>355</v>
      </c>
      <c r="I22" s="13" t="s">
        <v>356</v>
      </c>
      <c r="J22" s="13"/>
      <c r="K22" s="13"/>
      <c r="L22" s="34"/>
      <c r="M22" s="13"/>
      <c r="N22" s="33"/>
      <c r="O22" s="13"/>
    </row>
    <row r="23" spans="1:15" ht="89.25" x14ac:dyDescent="0.25">
      <c r="A23" s="13">
        <v>18</v>
      </c>
      <c r="B23" s="13" t="s">
        <v>360</v>
      </c>
      <c r="C23" s="13" t="s">
        <v>297</v>
      </c>
      <c r="D23" s="33">
        <v>423508</v>
      </c>
      <c r="E23" s="13" t="s">
        <v>22</v>
      </c>
      <c r="F23" s="13" t="s">
        <v>361</v>
      </c>
      <c r="G23" s="33">
        <v>425748</v>
      </c>
      <c r="H23" s="13" t="s">
        <v>362</v>
      </c>
      <c r="I23" s="13" t="s">
        <v>363</v>
      </c>
      <c r="J23" s="13"/>
      <c r="K23" s="7"/>
      <c r="L23" s="34"/>
      <c r="M23" s="7"/>
      <c r="N23" s="33"/>
      <c r="O23" s="13"/>
    </row>
    <row r="24" spans="1:15" ht="38.25" x14ac:dyDescent="0.25">
      <c r="A24" s="13">
        <v>19</v>
      </c>
      <c r="B24" s="13" t="s">
        <v>364</v>
      </c>
      <c r="C24" s="13" t="s">
        <v>297</v>
      </c>
      <c r="D24" s="33">
        <v>141554.78</v>
      </c>
      <c r="E24" s="13" t="s">
        <v>22</v>
      </c>
      <c r="F24" s="13" t="s">
        <v>365</v>
      </c>
      <c r="G24" s="33">
        <v>141554.78</v>
      </c>
      <c r="H24" s="13" t="s">
        <v>304</v>
      </c>
      <c r="I24" s="13" t="s">
        <v>366</v>
      </c>
      <c r="J24" s="13"/>
      <c r="K24" s="7"/>
      <c r="L24" s="34"/>
      <c r="M24" s="7"/>
      <c r="N24" s="33"/>
      <c r="O24" s="13"/>
    </row>
    <row r="25" spans="1:15" ht="51" x14ac:dyDescent="0.25">
      <c r="A25" s="13">
        <v>30</v>
      </c>
      <c r="B25" s="13" t="s">
        <v>367</v>
      </c>
      <c r="C25" s="13">
        <v>32008752326</v>
      </c>
      <c r="D25" s="33">
        <v>3722266.66</v>
      </c>
      <c r="E25" s="13" t="s">
        <v>29</v>
      </c>
      <c r="F25" s="13" t="s">
        <v>368</v>
      </c>
      <c r="G25" s="33">
        <v>3642300</v>
      </c>
      <c r="H25" s="13" t="s">
        <v>369</v>
      </c>
      <c r="I25" s="13" t="s">
        <v>370</v>
      </c>
      <c r="J25" s="13"/>
      <c r="K25" s="13"/>
      <c r="L25" s="34"/>
      <c r="M25" s="7"/>
      <c r="N25" s="33"/>
      <c r="O25" s="13"/>
    </row>
    <row r="26" spans="1:15" ht="51" x14ac:dyDescent="0.25">
      <c r="A26" s="13">
        <v>31</v>
      </c>
      <c r="B26" s="13" t="s">
        <v>371</v>
      </c>
      <c r="C26" s="13">
        <v>32008770709</v>
      </c>
      <c r="D26" s="33">
        <v>668686.66</v>
      </c>
      <c r="E26" s="13" t="s">
        <v>29</v>
      </c>
      <c r="F26" s="13" t="s">
        <v>372</v>
      </c>
      <c r="G26" s="33">
        <v>667800</v>
      </c>
      <c r="H26" s="13" t="s">
        <v>373</v>
      </c>
      <c r="I26" s="13" t="s">
        <v>370</v>
      </c>
      <c r="J26" s="13"/>
      <c r="K26" s="7"/>
      <c r="L26" s="34"/>
      <c r="M26" s="7"/>
      <c r="N26" s="33"/>
      <c r="O26" s="13"/>
    </row>
    <row r="27" spans="1:15" ht="51" x14ac:dyDescent="0.25">
      <c r="A27" s="13">
        <v>32</v>
      </c>
      <c r="B27" s="13" t="s">
        <v>374</v>
      </c>
      <c r="C27" s="13">
        <v>32008757918</v>
      </c>
      <c r="D27" s="33">
        <v>4915468.67</v>
      </c>
      <c r="E27" s="13" t="s">
        <v>375</v>
      </c>
      <c r="F27" s="13" t="s">
        <v>376</v>
      </c>
      <c r="G27" s="33">
        <v>4892273</v>
      </c>
      <c r="H27" s="13" t="s">
        <v>377</v>
      </c>
      <c r="I27" s="13" t="s">
        <v>378</v>
      </c>
      <c r="J27" s="13"/>
      <c r="K27" s="7"/>
      <c r="L27" s="34"/>
      <c r="M27" s="7"/>
      <c r="N27" s="33"/>
      <c r="O27" s="13"/>
    </row>
    <row r="28" spans="1:15" ht="51" x14ac:dyDescent="0.25">
      <c r="A28" s="13">
        <v>33</v>
      </c>
      <c r="B28" s="13" t="s">
        <v>379</v>
      </c>
      <c r="C28" s="13">
        <v>32008752116</v>
      </c>
      <c r="D28" s="33">
        <v>1456856</v>
      </c>
      <c r="E28" s="13" t="s">
        <v>380</v>
      </c>
      <c r="F28" s="13" t="s">
        <v>381</v>
      </c>
      <c r="G28" s="33">
        <v>1400000</v>
      </c>
      <c r="H28" s="13" t="s">
        <v>382</v>
      </c>
      <c r="I28" s="13" t="s">
        <v>383</v>
      </c>
      <c r="J28" s="13"/>
      <c r="K28" s="7"/>
      <c r="L28" s="34"/>
      <c r="M28" s="7"/>
      <c r="N28" s="33"/>
      <c r="O28" s="13"/>
    </row>
    <row r="29" spans="1:15" ht="25.5" x14ac:dyDescent="0.25">
      <c r="A29" s="13">
        <v>34</v>
      </c>
      <c r="B29" s="13" t="s">
        <v>384</v>
      </c>
      <c r="C29" s="13" t="s">
        <v>297</v>
      </c>
      <c r="D29" s="33">
        <v>318578.46999999997</v>
      </c>
      <c r="E29" s="13" t="s">
        <v>22</v>
      </c>
      <c r="F29" s="14" t="s">
        <v>385</v>
      </c>
      <c r="G29" s="33">
        <v>318578.74</v>
      </c>
      <c r="H29" s="13" t="s">
        <v>304</v>
      </c>
      <c r="I29" s="13" t="s">
        <v>386</v>
      </c>
      <c r="J29" s="13"/>
      <c r="K29" s="7"/>
      <c r="L29" s="34"/>
      <c r="M29" s="7"/>
      <c r="N29" s="33"/>
      <c r="O29" s="13"/>
    </row>
    <row r="30" spans="1:15" ht="51" x14ac:dyDescent="0.25">
      <c r="A30" s="13">
        <v>35</v>
      </c>
      <c r="B30" s="13" t="s">
        <v>387</v>
      </c>
      <c r="C30" s="13">
        <v>32008804364</v>
      </c>
      <c r="D30" s="33">
        <v>1176000</v>
      </c>
      <c r="E30" s="13" t="s">
        <v>29</v>
      </c>
      <c r="F30" s="13" t="s">
        <v>59</v>
      </c>
      <c r="G30" s="33">
        <v>980000</v>
      </c>
      <c r="H30" s="13" t="s">
        <v>388</v>
      </c>
      <c r="I30" s="13" t="s">
        <v>395</v>
      </c>
      <c r="J30" s="13"/>
      <c r="K30" s="7"/>
      <c r="L30" s="34"/>
      <c r="M30" s="7"/>
      <c r="N30" s="33"/>
      <c r="O30" s="13"/>
    </row>
    <row r="31" spans="1:15" ht="51" x14ac:dyDescent="0.25">
      <c r="A31" s="13">
        <v>36</v>
      </c>
      <c r="B31" s="13" t="s">
        <v>389</v>
      </c>
      <c r="C31" s="13">
        <v>32008793484</v>
      </c>
      <c r="D31" s="33">
        <v>651420</v>
      </c>
      <c r="E31" s="13" t="s">
        <v>29</v>
      </c>
      <c r="F31" s="13" t="s">
        <v>59</v>
      </c>
      <c r="G31" s="33">
        <v>540600</v>
      </c>
      <c r="H31" s="13" t="s">
        <v>390</v>
      </c>
      <c r="I31" s="13" t="s">
        <v>396</v>
      </c>
      <c r="J31" s="13"/>
      <c r="K31" s="13"/>
      <c r="L31" s="34"/>
      <c r="M31" s="7"/>
      <c r="N31" s="33"/>
      <c r="O31" s="13"/>
    </row>
    <row r="32" spans="1:15" ht="38.25" x14ac:dyDescent="0.25">
      <c r="A32" s="13">
        <v>37</v>
      </c>
      <c r="B32" s="13" t="s">
        <v>391</v>
      </c>
      <c r="C32" s="13">
        <v>32008770912</v>
      </c>
      <c r="D32" s="33">
        <v>2461250</v>
      </c>
      <c r="E32" s="13" t="s">
        <v>67</v>
      </c>
      <c r="F32" s="13" t="s">
        <v>392</v>
      </c>
      <c r="G32" s="33">
        <v>2320000</v>
      </c>
      <c r="H32" s="13" t="s">
        <v>393</v>
      </c>
      <c r="I32" s="13" t="s">
        <v>394</v>
      </c>
      <c r="J32" s="13"/>
      <c r="K32" s="7"/>
      <c r="L32" s="34"/>
      <c r="M32" s="7"/>
      <c r="N32" s="33"/>
      <c r="O32" s="13"/>
    </row>
    <row r="33" spans="1:15" ht="25.5" x14ac:dyDescent="0.25">
      <c r="A33" s="13">
        <v>38</v>
      </c>
      <c r="B33" s="13" t="s">
        <v>374</v>
      </c>
      <c r="C33" s="35" t="s">
        <v>397</v>
      </c>
      <c r="D33" s="33">
        <v>14676099</v>
      </c>
      <c r="E33" s="13" t="s">
        <v>375</v>
      </c>
      <c r="F33" s="13" t="s">
        <v>398</v>
      </c>
      <c r="G33" s="33">
        <v>7561000</v>
      </c>
      <c r="H33" s="13" t="s">
        <v>399</v>
      </c>
      <c r="I33" s="13" t="s">
        <v>400</v>
      </c>
      <c r="J33" s="13"/>
      <c r="K33" s="13"/>
      <c r="L33" s="34"/>
      <c r="M33" s="7"/>
      <c r="N33" s="33"/>
      <c r="O33" s="13"/>
    </row>
    <row r="34" spans="1:15" ht="38.25" x14ac:dyDescent="0.25">
      <c r="A34" s="13">
        <v>39</v>
      </c>
      <c r="B34" s="13" t="s">
        <v>401</v>
      </c>
      <c r="C34" s="35" t="s">
        <v>402</v>
      </c>
      <c r="D34" s="33">
        <v>2746000</v>
      </c>
      <c r="E34" s="13" t="s">
        <v>375</v>
      </c>
      <c r="F34" s="13" t="s">
        <v>403</v>
      </c>
      <c r="G34" s="33">
        <v>2700000</v>
      </c>
      <c r="H34" s="13" t="s">
        <v>399</v>
      </c>
      <c r="I34" s="13" t="s">
        <v>404</v>
      </c>
      <c r="J34" s="13"/>
      <c r="K34" s="7"/>
      <c r="L34" s="34"/>
      <c r="M34" s="7"/>
      <c r="N34" s="33"/>
      <c r="O34" s="13"/>
    </row>
    <row r="35" spans="1:15" ht="25.5" x14ac:dyDescent="0.25">
      <c r="A35" s="13">
        <v>40</v>
      </c>
      <c r="B35" s="13" t="s">
        <v>405</v>
      </c>
      <c r="C35" s="35" t="s">
        <v>406</v>
      </c>
      <c r="D35" s="33">
        <v>2707273.81</v>
      </c>
      <c r="E35" s="13" t="s">
        <v>375</v>
      </c>
      <c r="F35" s="13" t="s">
        <v>407</v>
      </c>
      <c r="G35" s="33">
        <v>2676850</v>
      </c>
      <c r="H35" s="13" t="s">
        <v>399</v>
      </c>
      <c r="I35" s="13" t="s">
        <v>408</v>
      </c>
      <c r="J35" s="13"/>
      <c r="K35" s="7"/>
      <c r="L35" s="34"/>
      <c r="M35" s="7"/>
      <c r="N35" s="33"/>
      <c r="O35" s="13"/>
    </row>
    <row r="36" spans="1:15" ht="25.5" x14ac:dyDescent="0.25">
      <c r="A36" s="13">
        <v>41</v>
      </c>
      <c r="B36" s="13" t="s">
        <v>409</v>
      </c>
      <c r="C36" s="35" t="s">
        <v>410</v>
      </c>
      <c r="D36" s="33">
        <v>427566.67</v>
      </c>
      <c r="E36" s="13" t="s">
        <v>375</v>
      </c>
      <c r="F36" s="13" t="s">
        <v>411</v>
      </c>
      <c r="G36" s="33">
        <v>331331</v>
      </c>
      <c r="H36" s="13" t="s">
        <v>412</v>
      </c>
      <c r="I36" s="13" t="s">
        <v>413</v>
      </c>
      <c r="J36" s="13"/>
      <c r="K36" s="7"/>
      <c r="L36" s="34"/>
      <c r="M36" s="7"/>
      <c r="N36" s="33"/>
      <c r="O36" s="13"/>
    </row>
    <row r="37" spans="1:15" s="4" customFormat="1" ht="38.25" x14ac:dyDescent="0.25">
      <c r="A37" s="38">
        <v>42</v>
      </c>
      <c r="B37" s="38" t="s">
        <v>414</v>
      </c>
      <c r="C37" s="13" t="s">
        <v>297</v>
      </c>
      <c r="D37" s="2">
        <v>1078000</v>
      </c>
      <c r="E37" s="13" t="s">
        <v>22</v>
      </c>
      <c r="F37" s="38" t="s">
        <v>415</v>
      </c>
      <c r="G37" s="2">
        <v>1078000</v>
      </c>
      <c r="H37" s="38" t="s">
        <v>416</v>
      </c>
      <c r="I37" s="38" t="s">
        <v>417</v>
      </c>
      <c r="J37" s="38"/>
      <c r="K37" s="38"/>
      <c r="L37" s="38"/>
      <c r="M37" s="38"/>
      <c r="N37" s="38"/>
      <c r="O37" s="38"/>
    </row>
    <row r="38" spans="1:15" s="4" customFormat="1" ht="12.75" x14ac:dyDescent="0.25">
      <c r="A38" s="38"/>
      <c r="B38" s="38"/>
      <c r="C38" s="38"/>
      <c r="D38" s="2"/>
      <c r="E38" s="38"/>
      <c r="F38" s="38"/>
      <c r="G38" s="2"/>
      <c r="H38" s="38"/>
      <c r="I38" s="38"/>
      <c r="J38" s="38"/>
      <c r="K38" s="38"/>
      <c r="L38" s="38"/>
      <c r="M38" s="38"/>
      <c r="N38" s="38"/>
      <c r="O38" s="38"/>
    </row>
    <row r="39" spans="1:15" s="4" customFormat="1" ht="12.75" x14ac:dyDescent="0.25">
      <c r="A39" s="38"/>
      <c r="B39" s="38"/>
      <c r="C39" s="38"/>
      <c r="D39" s="2"/>
      <c r="E39" s="38"/>
      <c r="F39" s="38"/>
      <c r="G39" s="2"/>
      <c r="H39" s="38"/>
      <c r="I39" s="38"/>
      <c r="J39" s="38"/>
      <c r="K39" s="38"/>
      <c r="L39" s="38"/>
      <c r="M39" s="38"/>
      <c r="N39" s="38"/>
      <c r="O39" s="38"/>
    </row>
    <row r="40" spans="1:15" s="4" customFormat="1" ht="12.75" x14ac:dyDescent="0.25">
      <c r="A40" s="38"/>
      <c r="B40" s="38"/>
      <c r="C40" s="38"/>
      <c r="D40" s="2"/>
      <c r="E40" s="38"/>
      <c r="F40" s="38"/>
      <c r="G40" s="2"/>
      <c r="H40" s="38"/>
      <c r="I40" s="38"/>
      <c r="J40" s="38"/>
      <c r="K40" s="38"/>
      <c r="L40" s="38"/>
      <c r="M40" s="38"/>
      <c r="N40" s="38"/>
      <c r="O40" s="38"/>
    </row>
    <row r="41" spans="1:15" s="4" customFormat="1" ht="12.75" x14ac:dyDescent="0.25">
      <c r="A41" s="38"/>
      <c r="B41" s="38"/>
      <c r="C41" s="38"/>
      <c r="D41" s="2"/>
      <c r="E41" s="38"/>
      <c r="F41" s="38"/>
      <c r="G41" s="2"/>
      <c r="H41" s="38"/>
      <c r="I41" s="38"/>
      <c r="J41" s="38"/>
      <c r="K41" s="38"/>
      <c r="L41" s="38"/>
      <c r="M41" s="38"/>
      <c r="N41" s="38"/>
      <c r="O41" s="38"/>
    </row>
    <row r="42" spans="1:15" s="4" customFormat="1" ht="12.75" x14ac:dyDescent="0.25">
      <c r="A42" s="38"/>
      <c r="B42" s="38"/>
      <c r="C42" s="38"/>
      <c r="D42" s="2"/>
      <c r="E42" s="38"/>
      <c r="F42" s="38"/>
      <c r="G42" s="2"/>
      <c r="H42" s="38"/>
      <c r="I42" s="38"/>
      <c r="J42" s="38"/>
      <c r="K42" s="38"/>
      <c r="L42" s="38"/>
      <c r="M42" s="38"/>
      <c r="N42" s="38"/>
      <c r="O42" s="38"/>
    </row>
    <row r="43" spans="1:15" s="4" customFormat="1" ht="12.75" x14ac:dyDescent="0.25">
      <c r="A43" s="38"/>
      <c r="B43" s="38"/>
      <c r="C43" s="38"/>
      <c r="D43" s="2"/>
      <c r="E43" s="38"/>
      <c r="F43" s="38"/>
      <c r="G43" s="2"/>
      <c r="H43" s="38"/>
      <c r="I43" s="38"/>
      <c r="J43" s="38"/>
      <c r="K43" s="38"/>
      <c r="L43" s="38"/>
      <c r="M43" s="38"/>
      <c r="N43" s="38"/>
      <c r="O43" s="38"/>
    </row>
    <row r="44" spans="1:15" s="4" customFormat="1" ht="12.75" x14ac:dyDescent="0.25">
      <c r="A44" s="38"/>
      <c r="B44" s="38"/>
      <c r="C44" s="38"/>
      <c r="D44" s="2"/>
      <c r="E44" s="38"/>
      <c r="F44" s="38"/>
      <c r="G44" s="2"/>
      <c r="H44" s="38"/>
      <c r="I44" s="38"/>
      <c r="J44" s="38"/>
      <c r="K44" s="38"/>
      <c r="L44" s="38"/>
      <c r="M44" s="38"/>
      <c r="N44" s="38"/>
      <c r="O44" s="38"/>
    </row>
    <row r="45" spans="1:15" s="4" customFormat="1" ht="12.75" x14ac:dyDescent="0.25">
      <c r="A45" s="38"/>
      <c r="B45" s="38"/>
      <c r="C45" s="38"/>
      <c r="D45" s="2"/>
      <c r="E45" s="38"/>
      <c r="F45" s="38"/>
      <c r="G45" s="2"/>
      <c r="H45" s="38"/>
      <c r="I45" s="38"/>
      <c r="J45" s="38"/>
      <c r="K45" s="38"/>
      <c r="L45" s="38"/>
      <c r="M45" s="38"/>
      <c r="N45" s="38"/>
      <c r="O45" s="38"/>
    </row>
    <row r="46" spans="1:15" s="4" customFormat="1" ht="12.75" x14ac:dyDescent="0.25">
      <c r="A46" s="38"/>
      <c r="B46" s="38"/>
      <c r="C46" s="38"/>
      <c r="D46" s="2"/>
      <c r="E46" s="38"/>
      <c r="F46" s="38"/>
      <c r="G46" s="2"/>
      <c r="H46" s="38"/>
      <c r="I46" s="38"/>
      <c r="J46" s="38"/>
      <c r="K46" s="38"/>
      <c r="L46" s="38"/>
      <c r="M46" s="38"/>
      <c r="N46" s="38"/>
      <c r="O46" s="38"/>
    </row>
    <row r="47" spans="1:15" s="4" customFormat="1" ht="12.75" x14ac:dyDescent="0.25">
      <c r="A47" s="38"/>
      <c r="B47" s="38"/>
      <c r="C47" s="38"/>
      <c r="D47" s="2"/>
      <c r="E47" s="38"/>
      <c r="F47" s="38"/>
      <c r="G47" s="2"/>
      <c r="H47" s="38"/>
      <c r="I47" s="38"/>
      <c r="J47" s="38"/>
      <c r="K47" s="38"/>
      <c r="L47" s="38"/>
      <c r="M47" s="38"/>
      <c r="N47" s="38"/>
      <c r="O47" s="38"/>
    </row>
    <row r="48" spans="1:15" s="4" customFormat="1" ht="12.75" x14ac:dyDescent="0.25">
      <c r="A48" s="38"/>
      <c r="B48" s="38"/>
      <c r="C48" s="38"/>
      <c r="D48" s="2"/>
      <c r="E48" s="38"/>
      <c r="F48" s="38"/>
      <c r="G48" s="2"/>
      <c r="H48" s="38"/>
      <c r="I48" s="38"/>
      <c r="J48" s="38"/>
      <c r="K48" s="38"/>
      <c r="L48" s="38"/>
      <c r="M48" s="38"/>
      <c r="N48" s="38"/>
      <c r="O48" s="38"/>
    </row>
    <row r="49" spans="1:15" s="4" customFormat="1" ht="12.75" x14ac:dyDescent="0.25">
      <c r="A49" s="38"/>
      <c r="B49" s="38"/>
      <c r="C49" s="38"/>
      <c r="D49" s="2"/>
      <c r="E49" s="38"/>
      <c r="F49" s="38"/>
      <c r="G49" s="2"/>
      <c r="H49" s="38"/>
      <c r="I49" s="38"/>
      <c r="J49" s="38"/>
      <c r="K49" s="38"/>
      <c r="L49" s="38"/>
      <c r="M49" s="38"/>
      <c r="N49" s="38"/>
      <c r="O49" s="38"/>
    </row>
    <row r="50" spans="1:15" s="4" customFormat="1" ht="12.75" x14ac:dyDescent="0.25">
      <c r="A50" s="38"/>
      <c r="B50" s="38"/>
      <c r="C50" s="38"/>
      <c r="D50" s="2"/>
      <c r="E50" s="38"/>
      <c r="F50" s="38"/>
      <c r="G50" s="2"/>
      <c r="H50" s="38"/>
      <c r="I50" s="38"/>
      <c r="J50" s="38"/>
      <c r="K50" s="38"/>
      <c r="L50" s="38"/>
      <c r="M50" s="38"/>
      <c r="N50" s="38"/>
      <c r="O50" s="38"/>
    </row>
    <row r="51" spans="1:15" s="4" customFormat="1" ht="12.75" x14ac:dyDescent="0.25">
      <c r="A51" s="38"/>
      <c r="B51" s="38"/>
      <c r="C51" s="38"/>
      <c r="D51" s="2"/>
      <c r="E51" s="38"/>
      <c r="F51" s="38"/>
      <c r="G51" s="2"/>
      <c r="H51" s="38"/>
      <c r="I51" s="38"/>
      <c r="J51" s="38"/>
      <c r="K51" s="38"/>
      <c r="L51" s="38"/>
      <c r="M51" s="38"/>
      <c r="N51" s="38"/>
      <c r="O51" s="38"/>
    </row>
    <row r="52" spans="1:15" s="4" customFormat="1" ht="12.75" x14ac:dyDescent="0.25">
      <c r="A52" s="38"/>
      <c r="B52" s="38"/>
      <c r="C52" s="38"/>
      <c r="D52" s="2"/>
      <c r="E52" s="38"/>
      <c r="F52" s="38"/>
      <c r="G52" s="2"/>
      <c r="H52" s="38"/>
      <c r="I52" s="38"/>
      <c r="J52" s="38"/>
      <c r="K52" s="38"/>
      <c r="L52" s="38"/>
      <c r="M52" s="38"/>
      <c r="N52" s="38"/>
      <c r="O52" s="38"/>
    </row>
    <row r="53" spans="1:15" s="4" customFormat="1" ht="12.75" x14ac:dyDescent="0.25">
      <c r="A53" s="38"/>
      <c r="B53" s="38"/>
      <c r="C53" s="38"/>
      <c r="D53" s="2"/>
      <c r="E53" s="38"/>
      <c r="F53" s="38"/>
      <c r="G53" s="2"/>
      <c r="H53" s="38"/>
      <c r="I53" s="38"/>
      <c r="J53" s="38"/>
      <c r="K53" s="38"/>
      <c r="L53" s="38"/>
      <c r="M53" s="38"/>
      <c r="N53" s="38"/>
      <c r="O53" s="38"/>
    </row>
    <row r="54" spans="1:15" s="4" customFormat="1" ht="12.75" x14ac:dyDescent="0.25">
      <c r="A54" s="38"/>
      <c r="B54" s="38"/>
      <c r="C54" s="38"/>
      <c r="D54" s="2"/>
      <c r="E54" s="38"/>
      <c r="F54" s="38"/>
      <c r="G54" s="2"/>
      <c r="H54" s="38"/>
      <c r="I54" s="38"/>
      <c r="J54" s="38"/>
      <c r="K54" s="38"/>
      <c r="L54" s="38"/>
      <c r="M54" s="38"/>
      <c r="N54" s="38"/>
      <c r="O54" s="38"/>
    </row>
    <row r="55" spans="1:15" s="4" customFormat="1" ht="12.75" x14ac:dyDescent="0.25">
      <c r="A55" s="38"/>
      <c r="B55" s="38"/>
      <c r="C55" s="38"/>
      <c r="D55" s="2"/>
      <c r="E55" s="38"/>
      <c r="F55" s="38"/>
      <c r="G55" s="2"/>
      <c r="H55" s="38"/>
      <c r="I55" s="38"/>
      <c r="J55" s="38"/>
      <c r="K55" s="38"/>
      <c r="L55" s="38"/>
      <c r="M55" s="38"/>
      <c r="N55" s="38"/>
      <c r="O55" s="38"/>
    </row>
    <row r="56" spans="1:15" s="4" customFormat="1" ht="12.75" x14ac:dyDescent="0.25">
      <c r="A56" s="38"/>
      <c r="B56" s="38"/>
      <c r="C56" s="38"/>
      <c r="D56" s="2"/>
      <c r="E56" s="38"/>
      <c r="F56" s="38"/>
      <c r="G56" s="2"/>
      <c r="H56" s="38"/>
      <c r="I56" s="38"/>
      <c r="J56" s="38"/>
      <c r="K56" s="38"/>
      <c r="L56" s="38"/>
      <c r="M56" s="38"/>
      <c r="N56" s="38"/>
      <c r="O56" s="38"/>
    </row>
    <row r="57" spans="1:15" s="4" customFormat="1" ht="12.75" x14ac:dyDescent="0.25">
      <c r="A57" s="38"/>
      <c r="B57" s="38"/>
      <c r="C57" s="38"/>
      <c r="D57" s="2"/>
      <c r="E57" s="38"/>
      <c r="F57" s="38"/>
      <c r="G57" s="2"/>
      <c r="H57" s="38"/>
      <c r="I57" s="38"/>
      <c r="J57" s="38"/>
      <c r="K57" s="38"/>
      <c r="L57" s="38"/>
      <c r="M57" s="38"/>
      <c r="N57" s="38"/>
      <c r="O57" s="38"/>
    </row>
    <row r="58" spans="1:15" s="4" customFormat="1" ht="12.75" x14ac:dyDescent="0.25">
      <c r="A58" s="38"/>
      <c r="B58" s="38"/>
      <c r="C58" s="38"/>
      <c r="D58" s="2"/>
      <c r="E58" s="38"/>
      <c r="F58" s="38"/>
      <c r="G58" s="2"/>
      <c r="H58" s="38"/>
      <c r="I58" s="38"/>
      <c r="J58" s="38"/>
      <c r="K58" s="38"/>
      <c r="L58" s="38"/>
      <c r="M58" s="38"/>
      <c r="N58" s="38"/>
      <c r="O58" s="38"/>
    </row>
    <row r="59" spans="1:15" s="4" customFormat="1" ht="12.75" x14ac:dyDescent="0.25">
      <c r="A59" s="38"/>
      <c r="B59" s="38"/>
      <c r="C59" s="38"/>
      <c r="D59" s="2"/>
      <c r="E59" s="38"/>
      <c r="F59" s="38"/>
      <c r="G59" s="2"/>
      <c r="H59" s="38"/>
      <c r="I59" s="38"/>
      <c r="J59" s="38"/>
      <c r="K59" s="38"/>
      <c r="L59" s="38"/>
      <c r="M59" s="38"/>
      <c r="N59" s="38"/>
      <c r="O59" s="38"/>
    </row>
    <row r="60" spans="1:15" s="4" customFormat="1" ht="12.75" x14ac:dyDescent="0.25">
      <c r="A60" s="38"/>
      <c r="B60" s="38"/>
      <c r="C60" s="38"/>
      <c r="D60" s="2"/>
      <c r="E60" s="38"/>
      <c r="F60" s="38"/>
      <c r="G60" s="2"/>
      <c r="H60" s="38"/>
      <c r="I60" s="38"/>
      <c r="J60" s="38"/>
      <c r="K60" s="38"/>
      <c r="L60" s="38"/>
      <c r="M60" s="38"/>
      <c r="N60" s="38"/>
      <c r="O60" s="38"/>
    </row>
    <row r="61" spans="1:15" s="4" customFormat="1" ht="12.75" x14ac:dyDescent="0.25">
      <c r="A61" s="38"/>
      <c r="B61" s="38"/>
      <c r="C61" s="38"/>
      <c r="D61" s="2"/>
      <c r="E61" s="38"/>
      <c r="F61" s="38"/>
      <c r="G61" s="2"/>
      <c r="H61" s="38"/>
      <c r="I61" s="38"/>
      <c r="J61" s="38"/>
      <c r="K61" s="38"/>
      <c r="L61" s="38"/>
      <c r="M61" s="38"/>
      <c r="N61" s="38"/>
      <c r="O61" s="38"/>
    </row>
    <row r="62" spans="1:15" s="4" customFormat="1" ht="12.75" x14ac:dyDescent="0.25">
      <c r="A62" s="38"/>
      <c r="B62" s="38"/>
      <c r="C62" s="38"/>
      <c r="D62" s="2"/>
      <c r="E62" s="38"/>
      <c r="F62" s="38"/>
      <c r="G62" s="2"/>
      <c r="H62" s="38"/>
      <c r="I62" s="38"/>
      <c r="J62" s="38"/>
      <c r="K62" s="38"/>
      <c r="L62" s="38"/>
      <c r="M62" s="38"/>
      <c r="N62" s="38"/>
      <c r="O62" s="38"/>
    </row>
    <row r="63" spans="1:15" s="4" customFormat="1" ht="12.75" x14ac:dyDescent="0.25">
      <c r="A63" s="38"/>
      <c r="B63" s="38"/>
      <c r="C63" s="38"/>
      <c r="D63" s="2"/>
      <c r="E63" s="38"/>
      <c r="F63" s="38"/>
      <c r="G63" s="2"/>
      <c r="H63" s="38"/>
      <c r="I63" s="38"/>
      <c r="J63" s="38"/>
      <c r="K63" s="38"/>
      <c r="L63" s="38"/>
      <c r="M63" s="38"/>
      <c r="N63" s="38"/>
      <c r="O63" s="38"/>
    </row>
    <row r="64" spans="1:15" s="4" customFormat="1" ht="12.75" x14ac:dyDescent="0.25">
      <c r="A64" s="38"/>
      <c r="B64" s="38"/>
      <c r="C64" s="38"/>
      <c r="D64" s="2"/>
      <c r="E64" s="38"/>
      <c r="F64" s="38"/>
      <c r="G64" s="2"/>
      <c r="H64" s="38"/>
      <c r="I64" s="38"/>
      <c r="J64" s="38"/>
      <c r="K64" s="38"/>
      <c r="L64" s="38"/>
      <c r="M64" s="38"/>
      <c r="N64" s="38"/>
      <c r="O64" s="38"/>
    </row>
    <row r="65" spans="1:15" s="4" customFormat="1" ht="12.75" x14ac:dyDescent="0.25">
      <c r="A65" s="38"/>
      <c r="B65" s="38"/>
      <c r="C65" s="38"/>
      <c r="D65" s="2"/>
      <c r="E65" s="38"/>
      <c r="F65" s="38"/>
      <c r="G65" s="2"/>
      <c r="H65" s="38"/>
      <c r="I65" s="38"/>
      <c r="J65" s="38"/>
      <c r="K65" s="38"/>
      <c r="L65" s="38"/>
      <c r="M65" s="38"/>
      <c r="N65" s="38"/>
      <c r="O65" s="38"/>
    </row>
    <row r="66" spans="1:15" s="4" customFormat="1" ht="12.75" x14ac:dyDescent="0.25">
      <c r="A66" s="38"/>
      <c r="B66" s="38"/>
      <c r="C66" s="38"/>
      <c r="D66" s="2"/>
      <c r="E66" s="38"/>
      <c r="F66" s="38"/>
      <c r="G66" s="2"/>
      <c r="H66" s="38"/>
      <c r="I66" s="38"/>
      <c r="J66" s="38"/>
      <c r="K66" s="38"/>
      <c r="L66" s="38"/>
      <c r="M66" s="38"/>
      <c r="N66" s="38"/>
      <c r="O66" s="38"/>
    </row>
    <row r="67" spans="1:15" s="4" customFormat="1" ht="12.75" x14ac:dyDescent="0.25">
      <c r="A67" s="38"/>
      <c r="B67" s="38"/>
      <c r="C67" s="38"/>
      <c r="D67" s="2"/>
      <c r="E67" s="38"/>
      <c r="F67" s="38"/>
      <c r="G67" s="2"/>
      <c r="H67" s="38"/>
      <c r="I67" s="38"/>
      <c r="J67" s="38"/>
      <c r="K67" s="38"/>
      <c r="L67" s="38"/>
      <c r="M67" s="38"/>
      <c r="N67" s="38"/>
      <c r="O67" s="38"/>
    </row>
    <row r="68" spans="1:15" s="4" customFormat="1" ht="12.75" x14ac:dyDescent="0.25">
      <c r="A68" s="38"/>
      <c r="B68" s="38"/>
      <c r="C68" s="38"/>
      <c r="D68" s="2"/>
      <c r="E68" s="38"/>
      <c r="F68" s="38"/>
      <c r="G68" s="2"/>
      <c r="H68" s="38"/>
      <c r="I68" s="38"/>
      <c r="J68" s="38"/>
      <c r="K68" s="38"/>
      <c r="L68" s="38"/>
      <c r="M68" s="38"/>
      <c r="N68" s="38"/>
      <c r="O68" s="38"/>
    </row>
    <row r="69" spans="1:15" s="4" customFormat="1" ht="12.75" x14ac:dyDescent="0.25">
      <c r="A69" s="38"/>
      <c r="B69" s="38"/>
      <c r="C69" s="38"/>
      <c r="D69" s="2"/>
      <c r="E69" s="38"/>
      <c r="F69" s="38"/>
      <c r="G69" s="2"/>
      <c r="H69" s="38"/>
      <c r="I69" s="38"/>
      <c r="J69" s="38"/>
      <c r="K69" s="38"/>
      <c r="L69" s="38"/>
      <c r="M69" s="38"/>
      <c r="N69" s="38"/>
      <c r="O69" s="38"/>
    </row>
    <row r="70" spans="1:15" s="4" customFormat="1" ht="12.75" x14ac:dyDescent="0.25">
      <c r="A70" s="38"/>
      <c r="B70" s="38"/>
      <c r="C70" s="38"/>
      <c r="D70" s="2"/>
      <c r="E70" s="38"/>
      <c r="F70" s="38"/>
      <c r="G70" s="2"/>
      <c r="H70" s="38"/>
      <c r="I70" s="38"/>
      <c r="J70" s="38"/>
      <c r="K70" s="38"/>
      <c r="L70" s="38"/>
      <c r="M70" s="38"/>
      <c r="N70" s="38"/>
      <c r="O70" s="38"/>
    </row>
    <row r="71" spans="1:15" s="4" customFormat="1" ht="12.75" x14ac:dyDescent="0.25">
      <c r="A71" s="38"/>
      <c r="B71" s="38"/>
      <c r="C71" s="38"/>
      <c r="D71" s="2"/>
      <c r="E71" s="38"/>
      <c r="F71" s="38"/>
      <c r="G71" s="2"/>
      <c r="H71" s="38"/>
      <c r="I71" s="38"/>
      <c r="J71" s="38"/>
      <c r="K71" s="38"/>
      <c r="L71" s="38"/>
      <c r="M71" s="38"/>
      <c r="N71" s="38"/>
      <c r="O71" s="38"/>
    </row>
    <row r="72" spans="1:15" s="4" customFormat="1" ht="12.75" x14ac:dyDescent="0.25">
      <c r="A72" s="38"/>
      <c r="B72" s="38"/>
      <c r="C72" s="38"/>
      <c r="D72" s="2"/>
      <c r="E72" s="38"/>
      <c r="F72" s="38"/>
      <c r="G72" s="2"/>
      <c r="H72" s="38"/>
      <c r="I72" s="38"/>
      <c r="J72" s="38"/>
      <c r="K72" s="38"/>
      <c r="L72" s="38"/>
      <c r="M72" s="38"/>
      <c r="N72" s="38"/>
      <c r="O72" s="38"/>
    </row>
    <row r="73" spans="1:15" s="4" customFormat="1" ht="12.75" x14ac:dyDescent="0.25">
      <c r="A73" s="38"/>
      <c r="B73" s="38"/>
      <c r="C73" s="38"/>
      <c r="D73" s="2"/>
      <c r="E73" s="38"/>
      <c r="F73" s="38"/>
      <c r="G73" s="2"/>
      <c r="H73" s="38"/>
      <c r="I73" s="38"/>
      <c r="J73" s="38"/>
      <c r="K73" s="38"/>
      <c r="L73" s="38"/>
      <c r="M73" s="38"/>
      <c r="N73" s="38"/>
      <c r="O73" s="38"/>
    </row>
    <row r="74" spans="1:15" s="4" customFormat="1" ht="12.75" x14ac:dyDescent="0.25">
      <c r="A74" s="38"/>
      <c r="B74" s="38"/>
      <c r="C74" s="38"/>
      <c r="D74" s="2"/>
      <c r="E74" s="38"/>
      <c r="F74" s="38"/>
      <c r="G74" s="2"/>
      <c r="H74" s="38"/>
      <c r="I74" s="38"/>
      <c r="J74" s="38"/>
      <c r="K74" s="38"/>
      <c r="L74" s="38"/>
      <c r="M74" s="38"/>
      <c r="N74" s="38"/>
      <c r="O74" s="38"/>
    </row>
    <row r="75" spans="1:15" s="4" customFormat="1" ht="12.75" x14ac:dyDescent="0.25">
      <c r="A75" s="38"/>
      <c r="B75" s="38"/>
      <c r="C75" s="38"/>
      <c r="D75" s="2"/>
      <c r="E75" s="38"/>
      <c r="F75" s="38"/>
      <c r="G75" s="2"/>
      <c r="H75" s="38"/>
      <c r="I75" s="38"/>
      <c r="J75" s="38"/>
      <c r="K75" s="38"/>
      <c r="L75" s="38"/>
      <c r="M75" s="38"/>
      <c r="N75" s="38"/>
      <c r="O75" s="38"/>
    </row>
    <row r="76" spans="1:15" s="4" customFormat="1" ht="12.75" x14ac:dyDescent="0.25">
      <c r="A76" s="38"/>
      <c r="B76" s="38"/>
      <c r="C76" s="38"/>
      <c r="D76" s="2"/>
      <c r="E76" s="38"/>
      <c r="F76" s="38"/>
      <c r="G76" s="2"/>
      <c r="H76" s="38"/>
      <c r="I76" s="38"/>
      <c r="J76" s="38"/>
      <c r="K76" s="38"/>
      <c r="L76" s="38"/>
      <c r="M76" s="38"/>
      <c r="N76" s="38"/>
      <c r="O76" s="38"/>
    </row>
    <row r="77" spans="1:15" s="4" customFormat="1" ht="12.75" x14ac:dyDescent="0.25">
      <c r="A77" s="38"/>
      <c r="B77" s="38"/>
      <c r="C77" s="38"/>
      <c r="D77" s="2"/>
      <c r="E77" s="38"/>
      <c r="F77" s="38"/>
      <c r="G77" s="2"/>
      <c r="H77" s="38"/>
      <c r="I77" s="38"/>
      <c r="J77" s="38"/>
      <c r="K77" s="38"/>
      <c r="L77" s="38"/>
      <c r="M77" s="38"/>
      <c r="N77" s="38"/>
      <c r="O77" s="38"/>
    </row>
    <row r="78" spans="1:15" s="4" customFormat="1" ht="12.75" x14ac:dyDescent="0.25">
      <c r="A78" s="38"/>
      <c r="B78" s="38"/>
      <c r="C78" s="38"/>
      <c r="D78" s="2"/>
      <c r="E78" s="38"/>
      <c r="F78" s="38"/>
      <c r="G78" s="2"/>
      <c r="H78" s="38"/>
      <c r="I78" s="38"/>
      <c r="J78" s="38"/>
      <c r="K78" s="38"/>
      <c r="L78" s="38"/>
      <c r="M78" s="38"/>
      <c r="N78" s="38"/>
      <c r="O78" s="38"/>
    </row>
    <row r="79" spans="1:15" s="4" customFormat="1" ht="12.75" x14ac:dyDescent="0.25">
      <c r="A79" s="38"/>
      <c r="B79" s="38"/>
      <c r="C79" s="38"/>
      <c r="D79" s="2"/>
      <c r="E79" s="38"/>
      <c r="F79" s="38"/>
      <c r="G79" s="2"/>
      <c r="H79" s="38"/>
      <c r="I79" s="38"/>
      <c r="J79" s="38"/>
      <c r="K79" s="38"/>
      <c r="L79" s="38"/>
      <c r="M79" s="38"/>
      <c r="N79" s="38"/>
      <c r="O79" s="38"/>
    </row>
    <row r="80" spans="1:15" s="4" customFormat="1" ht="12.75" x14ac:dyDescent="0.25">
      <c r="A80" s="38"/>
      <c r="B80" s="38"/>
      <c r="C80" s="38"/>
      <c r="D80" s="2"/>
      <c r="E80" s="38"/>
      <c r="F80" s="38"/>
      <c r="G80" s="2"/>
      <c r="H80" s="38"/>
      <c r="I80" s="38"/>
      <c r="J80" s="38"/>
      <c r="K80" s="38"/>
      <c r="L80" s="38"/>
      <c r="M80" s="38"/>
      <c r="N80" s="38"/>
      <c r="O80" s="38"/>
    </row>
    <row r="81" spans="1:15" s="4" customFormat="1" ht="12.75" x14ac:dyDescent="0.25">
      <c r="A81" s="38"/>
      <c r="B81" s="38"/>
      <c r="C81" s="38"/>
      <c r="D81" s="2"/>
      <c r="E81" s="38"/>
      <c r="F81" s="38"/>
      <c r="G81" s="2"/>
      <c r="H81" s="38"/>
      <c r="I81" s="38"/>
      <c r="J81" s="38"/>
      <c r="K81" s="38"/>
      <c r="L81" s="38"/>
      <c r="M81" s="38"/>
      <c r="N81" s="38"/>
      <c r="O81" s="38"/>
    </row>
    <row r="82" spans="1:15" s="4" customFormat="1" ht="12.75" x14ac:dyDescent="0.25">
      <c r="A82" s="38"/>
      <c r="B82" s="38"/>
      <c r="C82" s="38"/>
      <c r="D82" s="2"/>
      <c r="E82" s="38"/>
      <c r="F82" s="38"/>
      <c r="G82" s="2"/>
      <c r="H82" s="38"/>
      <c r="I82" s="38"/>
      <c r="J82" s="38"/>
      <c r="K82" s="38"/>
      <c r="L82" s="38"/>
      <c r="M82" s="38"/>
      <c r="N82" s="38"/>
      <c r="O82" s="38"/>
    </row>
    <row r="83" spans="1:15" s="4" customFormat="1" ht="12.75" x14ac:dyDescent="0.25">
      <c r="A83" s="38"/>
      <c r="B83" s="38"/>
      <c r="C83" s="38"/>
      <c r="D83" s="2"/>
      <c r="E83" s="38"/>
      <c r="F83" s="38"/>
      <c r="G83" s="2"/>
      <c r="H83" s="38"/>
      <c r="I83" s="38"/>
      <c r="J83" s="38"/>
      <c r="K83" s="38"/>
      <c r="L83" s="38"/>
      <c r="M83" s="38"/>
      <c r="N83" s="38"/>
      <c r="O83" s="38"/>
    </row>
    <row r="84" spans="1:15" s="4" customFormat="1" ht="12.75" x14ac:dyDescent="0.25">
      <c r="A84" s="38"/>
      <c r="B84" s="38"/>
      <c r="C84" s="38"/>
      <c r="D84" s="2"/>
      <c r="E84" s="38"/>
      <c r="F84" s="38"/>
      <c r="G84" s="2"/>
      <c r="H84" s="38"/>
      <c r="I84" s="38"/>
      <c r="J84" s="38"/>
      <c r="K84" s="38"/>
      <c r="L84" s="38"/>
      <c r="M84" s="38"/>
      <c r="N84" s="38"/>
      <c r="O84" s="38"/>
    </row>
    <row r="85" spans="1:15" x14ac:dyDescent="0.25">
      <c r="A85" s="45"/>
      <c r="B85" s="45"/>
      <c r="C85" s="45"/>
      <c r="D85" s="46"/>
      <c r="E85" s="45"/>
      <c r="F85" s="45"/>
      <c r="G85" s="46"/>
      <c r="H85" s="45"/>
      <c r="I85" s="45"/>
      <c r="J85" s="45"/>
      <c r="K85" s="45"/>
      <c r="L85" s="45"/>
      <c r="M85" s="45"/>
      <c r="N85" s="45"/>
      <c r="O85" s="45"/>
    </row>
    <row r="86" spans="1:15" x14ac:dyDescent="0.25">
      <c r="A86" s="45"/>
      <c r="B86" s="45"/>
      <c r="C86" s="45"/>
      <c r="D86" s="46"/>
      <c r="E86" s="45"/>
      <c r="F86" s="45"/>
      <c r="G86" s="46"/>
      <c r="H86" s="45"/>
      <c r="I86" s="45"/>
      <c r="J86" s="45"/>
      <c r="K86" s="45"/>
      <c r="L86" s="45"/>
      <c r="M86" s="45"/>
      <c r="N86" s="45"/>
      <c r="O86" s="45"/>
    </row>
  </sheetData>
  <mergeCells count="7">
    <mergeCell ref="A2:O2"/>
    <mergeCell ref="A3:A4"/>
    <mergeCell ref="B3:E3"/>
    <mergeCell ref="F3:I3"/>
    <mergeCell ref="J3:J4"/>
    <mergeCell ref="K3:N3"/>
    <mergeCell ref="O3:O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г.</vt:lpstr>
      <vt:lpstr>2020 г.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2019-09-12T11:40:41Z</cp:lastPrinted>
  <dcterms:created xsi:type="dcterms:W3CDTF">2019-01-24T03:41:05Z</dcterms:created>
  <dcterms:modified xsi:type="dcterms:W3CDTF">2020-02-25T11:03:21Z</dcterms:modified>
</cp:coreProperties>
</file>