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Users\mds\Documents\2021 ОДС\ОДС 2022-2024\Отключения 2024\"/>
    </mc:Choice>
  </mc:AlternateContent>
  <xr:revisionPtr revIDLastSave="0" documentId="8_{DDF0DE13-611E-4D17-8334-6217C75D0FE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Отключения за март 2024" sheetId="2" r:id="rId1"/>
  </sheets>
  <definedNames>
    <definedName name="_xlnm.Print_Area" localSheetId="0">'Отключения за март 2024'!$A$1:$P$105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2" l="1"/>
  <c r="C99" i="2" l="1"/>
  <c r="L95" i="2"/>
  <c r="E81" i="2"/>
  <c r="E99" i="2" s="1"/>
  <c r="D81" i="2"/>
  <c r="D99" i="2" s="1"/>
  <c r="C81" i="2"/>
  <c r="I54" i="2"/>
  <c r="I35" i="2"/>
  <c r="H35" i="2"/>
  <c r="I29" i="2"/>
  <c r="H29" i="2"/>
  <c r="I25" i="2"/>
  <c r="H25" i="2"/>
  <c r="I17" i="2"/>
  <c r="H10" i="2"/>
  <c r="H9" i="2"/>
  <c r="H17" i="2" s="1"/>
  <c r="D105" i="2" l="1"/>
</calcChain>
</file>

<file path=xl/sharedStrings.xml><?xml version="1.0" encoding="utf-8"?>
<sst xmlns="http://schemas.openxmlformats.org/spreadsheetml/2006/main" count="484" uniqueCount="272">
  <si>
    <t>Ведомость состояния электрооборудования АО "Юграэнерго"</t>
  </si>
  <si>
    <t>за период с 00:00 01.03.24 до 00:00 01.04.24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</si>
  <si>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</si>
  <si>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</si>
  <si>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</si>
  <si>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</si>
  <si>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</si>
  <si>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</si>
  <si>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</si>
  <si>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</si>
  <si>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</si>
  <si>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 (первичная оценка)</t>
  </si>
  <si>
    <t>Прична технологического отказа (по коду классификации)</t>
  </si>
  <si>
    <t>Прична технологического отказа (по фактическим событиям)</t>
  </si>
  <si>
    <t>Мероприятия по предотвращению технологических нарушений</t>
  </si>
  <si>
    <t>Ограничения потребителей, чел.</t>
  </si>
  <si>
    <t>t, ˚C</t>
  </si>
  <si>
    <t>Классификация</t>
  </si>
  <si>
    <t>Откл.</t>
  </si>
  <si>
    <t>Вкл.</t>
  </si>
  <si>
    <t>Березовский район</t>
  </si>
  <si>
    <t>АО "Юграэнерго"</t>
  </si>
  <si>
    <t>Березовский р-н, с.Няксимволь</t>
  </si>
  <si>
    <t>ВЛ-0,4кВ ф.№4 от 
ТП11-3139 (2)</t>
  </si>
  <si>
    <t>МТЗ</t>
  </si>
  <si>
    <t>09.03.2024 08:15</t>
  </si>
  <si>
    <t>09.03.2024 09:43</t>
  </si>
  <si>
    <t>Перегруз ВА-0,4 кВ</t>
  </si>
  <si>
    <t>код 8. (Прочее)</t>
  </si>
  <si>
    <t>Технологический отказ по причине превышения номинальной мощности АВ-0,4кВ (80А). Произведена замена АВ-0,4кВ (100А)</t>
  </si>
  <si>
    <t>РЭС Производить ежегодный анализ роста нагрузок и проводить замену оборудования не дожидаяь роста нагрузок</t>
  </si>
  <si>
    <t>ТП</t>
  </si>
  <si>
    <t>ТП11-3139 (2)</t>
  </si>
  <si>
    <t>Остановлена вручную</t>
  </si>
  <si>
    <t>09.03.2024 08:52</t>
  </si>
  <si>
    <t>ДЭС</t>
  </si>
  <si>
    <t>САЗ 4ДГА на ПУ №1981, №4580, №4540</t>
  </si>
  <si>
    <t>11.03.2024 14:27</t>
  </si>
  <si>
    <t>11.03.2024 14:37</t>
  </si>
  <si>
    <t>Технологический отказ 4 ДГА</t>
  </si>
  <si>
    <t>код 9. (Износ оборудования (комплектующих))</t>
  </si>
  <si>
    <t>Причина длительного отключения была в сложности понимания ошибки №1981 - сбой работы. Причиной отказа стала неисправность реле во вторичных цепях вследствие чего пропал сигнал на панельуправления с датчика давления в системе смазки ДВС.</t>
  </si>
  <si>
    <t>Выполнена замена реле</t>
  </si>
  <si>
    <t>АСУ</t>
  </si>
  <si>
    <t xml:space="preserve"> ф.№2С-0,4кВ ТП-1 от ДЭС</t>
  </si>
  <si>
    <t>11.03.2024 16:00</t>
  </si>
  <si>
    <t>Березовский р-н, д.Кимкъясуй</t>
  </si>
  <si>
    <t>3 ДГА (60)</t>
  </si>
  <si>
    <t>Остановка ДВС</t>
  </si>
  <si>
    <t>31.03.2024
20:05</t>
  </si>
  <si>
    <t>31.03.2024
20:15</t>
  </si>
  <si>
    <t>00:10</t>
  </si>
  <si>
    <t>Отсутствует возбуждение СГ</t>
  </si>
  <si>
    <t>Силовогой генератор отечественный, с большим сроком эксплуатации. Произошло разрушение элементов системы возбуждения.</t>
  </si>
  <si>
    <t>Выполнена реконструкция щита управления и системы возбуждения СГ с перевод на AVR Marelli Motori и ПУ Deif</t>
  </si>
  <si>
    <t>СГ</t>
  </si>
  <si>
    <t>ИТОГО:</t>
  </si>
  <si>
    <t>Белоярский район</t>
  </si>
  <si>
    <t>Белоярский р-н, с.Ванзеват</t>
  </si>
  <si>
    <t>1ДГА(200)</t>
  </si>
  <si>
    <t>Остановлен вручную</t>
  </si>
  <si>
    <t>26.03.2024 11:40</t>
  </si>
  <si>
    <t>26.03.2024 11:45</t>
  </si>
  <si>
    <t>00:05</t>
  </si>
  <si>
    <t>Выход из строя натяжителя ремня привода вентилятора системы охлаждения ДВС</t>
  </si>
  <si>
    <t>код 9. (Износ оборудования (комплектующих).)</t>
  </si>
  <si>
    <t>Износ подшипника ролика натяжителя приводного ремня вентилятора</t>
  </si>
  <si>
    <t>Выполнена замена</t>
  </si>
  <si>
    <t>ДВС</t>
  </si>
  <si>
    <t>Кондинский район</t>
  </si>
  <si>
    <t>Кондинский р-н, д.Шугур</t>
  </si>
  <si>
    <t>2 ДГА(320)</t>
  </si>
  <si>
    <t>САЗ</t>
  </si>
  <si>
    <t>19.03.2024 07:20</t>
  </si>
  <si>
    <t>19.03.2024 07:25</t>
  </si>
  <si>
    <t>Перегруз</t>
  </si>
  <si>
    <t>В утренее время произошёл резкий подъем нагрузки (не наблюдавшийся в предыдущие дни)</t>
  </si>
  <si>
    <t>Персоналу ДЭС доведено выполнять переход на более мощный ДГА в 07:00 не дожидаясь повышения нагрузки по режимной карте.</t>
  </si>
  <si>
    <t>Нижневартовский район</t>
  </si>
  <si>
    <t>Нижневартовский 
р-н, п.Корлики</t>
  </si>
  <si>
    <t>1ДГА(320)</t>
  </si>
  <si>
    <t>-</t>
  </si>
  <si>
    <t>20.03.2024
23:10</t>
  </si>
  <si>
    <t>20.03.2024
23:13</t>
  </si>
  <si>
    <t>00:03</t>
  </si>
  <si>
    <t>Некорректный выход из параллельной работы</t>
  </si>
  <si>
    <t>Проблемы линии связи между 1,4 ДГА, также предположительно есть дефект панели управления 4 ДГА.</t>
  </si>
  <si>
    <t>В летний период во время проведения ТР будут проводиться ремонтный работы</t>
  </si>
  <si>
    <t>Ханты-Мансийский район</t>
  </si>
  <si>
    <t>Ханты-Мансийский 
р-н, п.Согом</t>
  </si>
  <si>
    <t>2,3ДГА</t>
  </si>
  <si>
    <t>06.03.2024 01:50</t>
  </si>
  <si>
    <t>06.03.2024 02:10</t>
  </si>
  <si>
    <t>Веерные отключения по причине перегруза</t>
  </si>
  <si>
    <t>Предусматривать запас мощности при выводе в ремонт ДГА</t>
  </si>
  <si>
    <t xml:space="preserve"> Перегруз</t>
  </si>
  <si>
    <t>ВА-0,4кВ ф.№2,3 от ТП-2(18-4036)</t>
  </si>
  <si>
    <t>Отключен вручную</t>
  </si>
  <si>
    <t>06.03.2024 02:25</t>
  </si>
  <si>
    <t>06.03.2024 03:28</t>
  </si>
  <si>
    <t>Веерное отключение</t>
  </si>
  <si>
    <t>ВА-0,4кВ ф.№4,5 от ТП-3(18-4037)</t>
  </si>
  <si>
    <t>06.03.2024 03:25</t>
  </si>
  <si>
    <t>06.03.2024 04:27</t>
  </si>
  <si>
    <t>ВА-0,4кВ ф.№2 от ТП-3(18-4037)</t>
  </si>
  <si>
    <t>06.03.2024 04:40</t>
  </si>
  <si>
    <t>3 ДГА (100)</t>
  </si>
  <si>
    <t>Ошибки на ПУ:7580, 4560</t>
  </si>
  <si>
    <t>06.03.2024 05:39</t>
  </si>
  <si>
    <t>Наброс нагрузки на ДГА с последующим выходом из строя блока IOM</t>
  </si>
  <si>
    <t>Произведена замена блока IOM по причине выхода из строя</t>
  </si>
  <si>
    <t>Имть достаточный резерв запасных частей</t>
  </si>
  <si>
    <t>ТП-2(18-4036), ТП-3(18-4037)</t>
  </si>
  <si>
    <t>06.03.2024 08:55</t>
  </si>
  <si>
    <t>Отключены, для снижения нагрузки. Отсутствие резерва ДГА на ДЭС</t>
  </si>
  <si>
    <t>ВЛ-0,4кВ ф.№2 от ТП-3(18-4037)</t>
  </si>
  <si>
    <t>06.03.2024 21:05</t>
  </si>
  <si>
    <t>06.03.2024 22:29</t>
  </si>
  <si>
    <t>Выход из строя регулятора напряжения</t>
  </si>
  <si>
    <t>2.1. Дефект изготовления (заводской дефект)</t>
  </si>
  <si>
    <t>Регулятора напряжения приобретаемые через торги не оригинального производства и имеют маленький срок работы</t>
  </si>
  <si>
    <t>ВЛ-0,4кВ ф.№2,3 от 
ТП-2(18-4036)</t>
  </si>
  <si>
    <t>06.03.2024 21:15</t>
  </si>
  <si>
    <t>06.03.2024 21:50</t>
  </si>
  <si>
    <t>06.03.2024 21:55</t>
  </si>
  <si>
    <t>06.03.2024 22:10</t>
  </si>
  <si>
    <t>06.03.2024 23:43</t>
  </si>
  <si>
    <t>07.03.2024 01:00</t>
  </si>
  <si>
    <t>2 ДГА</t>
  </si>
  <si>
    <t>Дефект уравнительных связей, произведена замена кабеля и переустановка ПО</t>
  </si>
  <si>
    <t>ВЛ-0,4кВ ф.№2,4 от 
ТП-3(18-4037)</t>
  </si>
  <si>
    <t>07.03.2024 00:50</t>
  </si>
  <si>
    <t>07.03.2024 01:57</t>
  </si>
  <si>
    <t>07.03.2024 01:53</t>
  </si>
  <si>
    <t>07.03.2024 02:57</t>
  </si>
  <si>
    <t>07.03.2024 02:53</t>
  </si>
  <si>
    <t>07.03.2024 03:57</t>
  </si>
  <si>
    <t>07.03.2024 03:53</t>
  </si>
  <si>
    <t>07.03.2024 04:55</t>
  </si>
  <si>
    <t>07.03.2024 04:50</t>
  </si>
  <si>
    <t>07.03.2024 05:50</t>
  </si>
  <si>
    <t>07.03.2024 05:07</t>
  </si>
  <si>
    <t>Полное отключение потребителей, для подключения 4,5,6 ДГА к схеме ДЭС</t>
  </si>
  <si>
    <t>САЗ "неисправность сигнала работы"</t>
  </si>
  <si>
    <t>23.03.2024 08:42</t>
  </si>
  <si>
    <t>23.03.2024 08:53</t>
  </si>
  <si>
    <t>Регуляторы напряжения приобретаемые через торги не оригинального производства и имеют маленький срок работы</t>
  </si>
  <si>
    <t>неисправность в ЭУ потребителей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</si>
  <si>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</si>
  <si>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</si>
  <si>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</si>
  <si>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</si>
  <si>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2ДГА(320)</t>
  </si>
  <si>
    <t>Ошибка на ПУ "I &gt;1"</t>
  </si>
  <si>
    <t>28.02.2024
19:14</t>
  </si>
  <si>
    <t>Развалился обводной ролик приводного ремня вентилятора охлаждения, соответственно ДВС нагрелся</t>
  </si>
  <si>
    <t>Березовский р-н, с.Ломбовож</t>
  </si>
  <si>
    <t>1ДГА (250)</t>
  </si>
  <si>
    <t>Не запускается ДВС</t>
  </si>
  <si>
    <t>Выход из строя электрического стартера ДВС</t>
  </si>
  <si>
    <t>Березовский р-н, п.Сосьва</t>
  </si>
  <si>
    <t>2ДГА(1000)</t>
  </si>
  <si>
    <t>03.03.2024
 19:38</t>
  </si>
  <si>
    <t>Нестабильные обороты ДВС, 1480-1515 об/мин</t>
  </si>
  <si>
    <t>Износ ДВС, наработал до капитального ремонта</t>
  </si>
  <si>
    <t>06.03.2024  01:24</t>
  </si>
  <si>
    <t>Скачки давления масла от 1,2 до 3,9 бар.
Выход из строя датчика давления масла ДВС</t>
  </si>
  <si>
    <t>Низкое качество изготовления отечественных датчиков</t>
  </si>
  <si>
    <t>Кондинский р-н, д.Карым</t>
  </si>
  <si>
    <t>1 ДГА(28)</t>
  </si>
  <si>
    <t>4560, 1190</t>
  </si>
  <si>
    <t>06.03.2024  19:30</t>
  </si>
  <si>
    <t>Остановка ДГА на ПУ ошибка 4560, 1190</t>
  </si>
  <si>
    <t>2 ДГА (220)</t>
  </si>
  <si>
    <t>06.03.2024  20:55</t>
  </si>
  <si>
    <t>Нестабильная работа ДВС, плавание оборотов ДВС (1460-1490 об./мин.), причина не установлена</t>
  </si>
  <si>
    <t>Неисправность уравнительных связей, отличие версии ПО ПУ относительно других ДГА.</t>
  </si>
  <si>
    <t>06.03.2024  21:32</t>
  </si>
  <si>
    <t>Срыв патрубка ТКР</t>
  </si>
  <si>
    <t>Восстановлен срыв патрубка ТКР, произошедшего по причине наброса  мощности выше номинального значения</t>
  </si>
  <si>
    <t>06.03.2024  21:53</t>
  </si>
  <si>
    <t>06.03.2024  23:36</t>
  </si>
  <si>
    <t>07.03.2024
09:35</t>
  </si>
  <si>
    <t>Выход из строя стартера ДВС.</t>
  </si>
  <si>
    <t>1 ДГА(250)</t>
  </si>
  <si>
    <t>14.03.2024  10:30</t>
  </si>
  <si>
    <t>Неисправность генераторного выключателя на АВ-600А</t>
  </si>
  <si>
    <t>2ДГА(160)</t>
  </si>
  <si>
    <t>16.03.2024
14:05</t>
  </si>
  <si>
    <t>Высокая температура в системе охлаждения ДВС.
Неисправность термостата.</t>
  </si>
  <si>
    <t>Неисправность термостата.</t>
  </si>
  <si>
    <t>19.03.2024  08:08</t>
  </si>
  <si>
    <t>Причина не установлена</t>
  </si>
  <si>
    <t>Выход из строя потенциометра системы возбуждения СГ.</t>
  </si>
  <si>
    <t>Ханты-Мансийский 
р-н, с.Елизарово</t>
  </si>
  <si>
    <t>Остановлен на ЕТО</t>
  </si>
  <si>
    <t>20.03.2024
19:35</t>
  </si>
  <si>
    <t xml:space="preserve">Повреждение ремня привода зарядного генератора, видны задиры и порывы ремня. 
</t>
  </si>
  <si>
    <t>Выход из строя приводного ремня</t>
  </si>
  <si>
    <t>Березовский р-н, п.Саранпауль</t>
  </si>
  <si>
    <t>1 ДГА (1000)</t>
  </si>
  <si>
    <t>25.03.2024
17:05</t>
  </si>
  <si>
    <t>Выход из строя шланга (между термостатом и помпой) системы охлаждения ДВС</t>
  </si>
  <si>
    <t>4 ДГА (100)</t>
  </si>
  <si>
    <t>25.03.2024
19:10</t>
  </si>
  <si>
    <t>Выход из строя ролика привода вентилятора</t>
  </si>
  <si>
    <t>Выход из привода вентилятора</t>
  </si>
  <si>
    <t>Березовский р-н, п.Анеева</t>
  </si>
  <si>
    <t>26.03.2024
13:10</t>
  </si>
  <si>
    <t>Неисправность турбокомпрессора ДВС</t>
  </si>
  <si>
    <t>Ханты-Мансийский р-н, п.Согом</t>
  </si>
  <si>
    <t>4 ДГА (150)</t>
  </si>
  <si>
    <t>27.03.2024
17:30</t>
  </si>
  <si>
    <t>Нестабильная работа ДВС</t>
  </si>
  <si>
    <t>Неисправность регулятора напряжения</t>
  </si>
  <si>
    <t>29.03.2024
18:15</t>
  </si>
  <si>
    <t>Обрыв обмотки статора возбудителя СГ</t>
  </si>
  <si>
    <t>6 ДГА (150)</t>
  </si>
  <si>
    <t>30.03.2024
19:30</t>
  </si>
  <si>
    <t>Посторонние звуки при работе ДВС, в выхлоп идет черный дым</t>
  </si>
  <si>
    <t>Выход из строя ГБЦ и ЦПГ ДВС</t>
  </si>
  <si>
    <t>1 ДГА (250)</t>
  </si>
  <si>
    <t>30.03.2024
06:00</t>
  </si>
  <si>
    <t>Выход из строя корректора напряжения</t>
  </si>
  <si>
    <t>Износ элементов системы возбуждения</t>
  </si>
  <si>
    <t>ИТОГО: 15 отключений; 21 функциональный отказ</t>
  </si>
  <si>
    <t>Оборудование</t>
  </si>
  <si>
    <t>Технологические отказы Март 2024</t>
  </si>
  <si>
    <t>Функциональные отказы 
Март 2024</t>
  </si>
  <si>
    <t>Технологические отказы Март 2023</t>
  </si>
  <si>
    <t>код</t>
  </si>
  <si>
    <t>По видам нарушений:</t>
  </si>
  <si>
    <t>Количество</t>
  </si>
  <si>
    <t>Отказ генераторных установок -</t>
  </si>
  <si>
    <t xml:space="preserve">Ошибочные действия оперативного персонала </t>
  </si>
  <si>
    <t xml:space="preserve">неиспарвности ДВС - </t>
  </si>
  <si>
    <t>Дефект ремонта (монтажа)</t>
  </si>
  <si>
    <t xml:space="preserve">неисправности СГ - </t>
  </si>
  <si>
    <t>2.1.</t>
  </si>
  <si>
    <t>Дефект изготовления (заводской дефект)</t>
  </si>
  <si>
    <t>неисправности в системе автоматики -</t>
  </si>
  <si>
    <t>2.2.</t>
  </si>
  <si>
    <t>Дефекты монтажно-наладочных работ</t>
  </si>
  <si>
    <t>СНЭ/ВИЭ</t>
  </si>
  <si>
    <t>2.3.</t>
  </si>
  <si>
    <t>Дефекты ремонтных работ</t>
  </si>
  <si>
    <t>перегруз (превышение мощности) -</t>
  </si>
  <si>
    <t>2.4.</t>
  </si>
  <si>
    <t xml:space="preserve">Дефекты строительных работ </t>
  </si>
  <si>
    <t>Отключение ВЛ  -</t>
  </si>
  <si>
    <t>Воздействие посторонних лиц</t>
  </si>
  <si>
    <t>атмосферные воздействия -</t>
  </si>
  <si>
    <t>Ложное срабатывание системы аварийной защиты</t>
  </si>
  <si>
    <t xml:space="preserve">падение деревьев  - </t>
  </si>
  <si>
    <t>Погодные условия</t>
  </si>
  <si>
    <t>Некачесвенное выполнения технического обслуживания</t>
  </si>
  <si>
    <t>по вине сторонних лиц  -</t>
  </si>
  <si>
    <t>Воздействие природных явлений</t>
  </si>
  <si>
    <t xml:space="preserve">Отключение КЛ  - </t>
  </si>
  <si>
    <t>Прочее</t>
  </si>
  <si>
    <t>Износ оборудования (комплектующих)</t>
  </si>
  <si>
    <t xml:space="preserve">Повреждение КТП, ТП, РП и т.п. 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</si>
  <si>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</si>
  <si>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</si>
  <si>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</si>
  <si>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</si>
  <si>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</si>
  <si>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Март 2024
кВт*ч</t>
  </si>
  <si>
    <t>Март 2023
кВт*ч</t>
  </si>
  <si>
    <t>Суммарное время ограничения -</t>
  </si>
  <si>
    <t>Март 2024
ч</t>
  </si>
  <si>
    <t>Март 2023
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</si>
</sst>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F400]h:mm:ss\ AM/PM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8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74">
    <xf numFmtId="0" fontId="0" fillId="0" borderId="0" xfId="0"/>
    <xf numFmtId="0" fontId="2" fillId="0" borderId="0" xfId="1" applyFont="1" applyAlignment="1">
      <alignment wrapText="1"/>
    </xf>
    <xf numFmtId="0" fontId="3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0" fontId="3" fillId="0" borderId="0" xfId="1" applyFont="1" applyAlignment="1">
      <alignment horizontal="center" wrapText="1"/>
    </xf>
    <xf numFmtId="20" fontId="3" fillId="0" borderId="0" xfId="1" applyNumberFormat="1" applyFont="1" applyAlignment="1">
      <alignment horizontal="center" wrapText="1"/>
    </xf>
    <xf numFmtId="164" fontId="3" fillId="0" borderId="0" xfId="1" applyNumberFormat="1" applyFont="1" applyAlignment="1">
      <alignment horizont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49" fontId="11" fillId="0" borderId="2" xfId="3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65" fontId="12" fillId="0" borderId="2" xfId="3" applyNumberFormat="1" applyFont="1" applyBorder="1" applyAlignment="1">
      <alignment horizontal="center" vertical="center" wrapText="1"/>
    </xf>
    <xf numFmtId="1" fontId="7" fillId="0" borderId="2" xfId="2" applyNumberFormat="1" applyFont="1" applyBorder="1" applyAlignment="1">
      <alignment horizontal="center" vertical="center" wrapText="1"/>
    </xf>
    <xf numFmtId="20" fontId="7" fillId="3" borderId="2" xfId="2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wrapText="1"/>
    </xf>
    <xf numFmtId="49" fontId="11" fillId="0" borderId="5" xfId="3" applyNumberFormat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165" fontId="12" fillId="0" borderId="5" xfId="3" applyNumberFormat="1" applyFont="1" applyBorder="1" applyAlignment="1">
      <alignment horizontal="center" vertical="center" wrapText="1"/>
    </xf>
    <xf numFmtId="1" fontId="7" fillId="0" borderId="5" xfId="2" applyNumberFormat="1" applyFont="1" applyBorder="1" applyAlignment="1">
      <alignment horizontal="center" vertical="center" wrapText="1"/>
    </xf>
    <xf numFmtId="20" fontId="7" fillId="3" borderId="5" xfId="2" applyNumberFormat="1" applyFont="1" applyFill="1" applyBorder="1" applyAlignment="1">
      <alignment horizontal="center" vertical="center" wrapText="1"/>
    </xf>
    <xf numFmtId="49" fontId="11" fillId="2" borderId="5" xfId="3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165" fontId="12" fillId="2" borderId="5" xfId="3" applyNumberFormat="1" applyFont="1" applyFill="1" applyBorder="1" applyAlignment="1">
      <alignment horizontal="center" vertical="center" wrapText="1"/>
    </xf>
    <xf numFmtId="1" fontId="7" fillId="2" borderId="5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49" fontId="11" fillId="2" borderId="8" xfId="3" applyNumberFormat="1" applyFont="1" applyFill="1" applyBorder="1" applyAlignment="1">
      <alignment horizontal="center" vertical="center" wrapText="1"/>
    </xf>
    <xf numFmtId="49" fontId="12" fillId="2" borderId="8" xfId="3" applyNumberFormat="1" applyFont="1" applyFill="1" applyBorder="1" applyAlignment="1">
      <alignment horizontal="center" vertical="center" wrapText="1"/>
    </xf>
    <xf numFmtId="1" fontId="7" fillId="2" borderId="8" xfId="2" applyNumberFormat="1" applyFont="1" applyFill="1" applyBorder="1" applyAlignment="1">
      <alignment horizontal="center" vertical="center" wrapText="1"/>
    </xf>
    <xf numFmtId="20" fontId="7" fillId="4" borderId="8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49" fontId="12" fillId="2" borderId="17" xfId="3" applyNumberFormat="1" applyFont="1" applyFill="1" applyBorder="1" applyAlignment="1">
      <alignment horizontal="center" vertical="center" wrapText="1"/>
    </xf>
    <xf numFmtId="165" fontId="12" fillId="2" borderId="17" xfId="3" applyNumberFormat="1" applyFont="1" applyFill="1" applyBorder="1" applyAlignment="1">
      <alignment horizontal="center" vertical="center" wrapText="1"/>
    </xf>
    <xf numFmtId="0" fontId="12" fillId="2" borderId="17" xfId="3" applyFont="1" applyFill="1" applyBorder="1" applyAlignment="1">
      <alignment horizontal="center" vertical="center" wrapText="1"/>
    </xf>
    <xf numFmtId="20" fontId="7" fillId="2" borderId="17" xfId="2" applyNumberFormat="1" applyFont="1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wrapText="1"/>
    </xf>
    <xf numFmtId="0" fontId="7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49" fontId="12" fillId="2" borderId="5" xfId="3" applyNumberFormat="1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20" fontId="7" fillId="2" borderId="5" xfId="2" applyNumberFormat="1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165" fontId="12" fillId="2" borderId="20" xfId="3" applyNumberFormat="1" applyFont="1" applyFill="1" applyBorder="1" applyAlignment="1">
      <alignment horizontal="center" vertical="center" wrapText="1"/>
    </xf>
    <xf numFmtId="164" fontId="7" fillId="2" borderId="20" xfId="1" applyNumberFormat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 wrapText="1"/>
    </xf>
    <xf numFmtId="0" fontId="7" fillId="2" borderId="2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49" fontId="11" fillId="2" borderId="2" xfId="3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20" fontId="7" fillId="4" borderId="2" xfId="2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2" fillId="5" borderId="0" xfId="2" applyFont="1" applyFill="1" applyAlignment="1">
      <alignment wrapText="1"/>
    </xf>
    <xf numFmtId="0" fontId="2" fillId="2" borderId="5" xfId="2" applyFont="1" applyFill="1" applyBorder="1" applyAlignment="1">
      <alignment wrapText="1"/>
    </xf>
    <xf numFmtId="0" fontId="2" fillId="2" borderId="6" xfId="2" applyFont="1" applyFill="1" applyBorder="1" applyAlignment="1">
      <alignment wrapText="1"/>
    </xf>
    <xf numFmtId="165" fontId="7" fillId="2" borderId="8" xfId="1" applyNumberFormat="1" applyFont="1" applyFill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wrapText="1"/>
    </xf>
    <xf numFmtId="0" fontId="2" fillId="2" borderId="9" xfId="2" applyFont="1" applyFill="1" applyBorder="1" applyAlignment="1">
      <alignment wrapText="1"/>
    </xf>
    <xf numFmtId="0" fontId="7" fillId="2" borderId="2" xfId="2" applyFont="1" applyFill="1" applyBorder="1" applyAlignment="1">
      <alignment horizontal="center" vertical="center" wrapText="1"/>
    </xf>
    <xf numFmtId="20" fontId="7" fillId="4" borderId="5" xfId="2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49" fontId="11" fillId="2" borderId="5" xfId="3" applyNumberFormat="1" applyFont="1" applyFill="1" applyBorder="1" applyAlignment="1">
      <alignment horizontal="center" vertical="center" wrapText="1"/>
    </xf>
    <xf numFmtId="165" fontId="12" fillId="2" borderId="8" xfId="3" applyNumberFormat="1" applyFont="1" applyFill="1" applyBorder="1" applyAlignment="1">
      <alignment horizontal="center" vertical="center" wrapText="1"/>
    </xf>
    <xf numFmtId="165" fontId="7" fillId="0" borderId="8" xfId="1" applyNumberFormat="1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7" fillId="2" borderId="12" xfId="4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0" fontId="15" fillId="0" borderId="0" xfId="1" applyFont="1" applyAlignment="1">
      <alignment horizontal="left" wrapText="1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center" vertical="center" wrapText="1"/>
    </xf>
    <xf numFmtId="20" fontId="13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wrapText="1"/>
    </xf>
    <xf numFmtId="0" fontId="11" fillId="0" borderId="30" xfId="1" applyFont="1" applyBorder="1" applyAlignment="1">
      <alignment horizontal="left" vertical="center" wrapText="1"/>
    </xf>
    <xf numFmtId="0" fontId="16" fillId="0" borderId="30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7" fillId="0" borderId="31" xfId="1" applyFont="1" applyBorder="1" applyAlignment="1">
      <alignment horizontal="center" vertical="center" wrapText="1"/>
    </xf>
    <xf numFmtId="14" fontId="7" fillId="0" borderId="0" xfId="1" applyNumberFormat="1" applyFont="1" applyAlignment="1">
      <alignment horizontal="center" vertical="center" wrapText="1"/>
    </xf>
    <xf numFmtId="20" fontId="7" fillId="0" borderId="0" xfId="5" applyNumberFormat="1" applyFont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19" fillId="0" borderId="34" xfId="1" applyFont="1" applyBorder="1" applyAlignment="1">
      <alignment horizontal="center" vertical="center" wrapText="1"/>
    </xf>
    <xf numFmtId="20" fontId="13" fillId="0" borderId="0" xfId="1" applyNumberFormat="1" applyFont="1" applyAlignment="1">
      <alignment horizontal="left" vertical="center" wrapText="1"/>
    </xf>
    <xf numFmtId="164" fontId="20" fillId="0" borderId="0" xfId="2" applyNumberFormat="1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vertical="center" wrapText="1"/>
    </xf>
    <xf numFmtId="0" fontId="6" fillId="0" borderId="3" xfId="2" applyFont="1" applyBorder="1" applyAlignment="1">
      <alignment horizontal="center" vertical="center" wrapText="1"/>
    </xf>
    <xf numFmtId="0" fontId="21" fillId="0" borderId="37" xfId="1" applyFont="1" applyBorder="1" applyAlignment="1">
      <alignment horizontal="center" vertical="center" wrapText="1"/>
    </xf>
    <xf numFmtId="0" fontId="21" fillId="0" borderId="35" xfId="1" applyFont="1" applyBorder="1" applyAlignment="1">
      <alignment horizontal="center" vertical="center" wrapText="1"/>
    </xf>
    <xf numFmtId="164" fontId="6" fillId="0" borderId="0" xfId="2" applyNumberFormat="1" applyFont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vertical="center" wrapText="1"/>
    </xf>
    <xf numFmtId="0" fontId="6" fillId="0" borderId="6" xfId="2" applyFont="1" applyBorder="1" applyAlignment="1">
      <alignment horizontal="center" vertical="center" wrapText="1"/>
    </xf>
    <xf numFmtId="2" fontId="6" fillId="0" borderId="4" xfId="2" applyNumberFormat="1" applyFont="1" applyBorder="1" applyAlignment="1">
      <alignment horizontal="center" vertical="center" wrapText="1"/>
    </xf>
    <xf numFmtId="0" fontId="19" fillId="0" borderId="32" xfId="1" applyFont="1" applyBorder="1" applyAlignment="1">
      <alignment horizontal="center" vertical="center" wrapText="1"/>
    </xf>
    <xf numFmtId="0" fontId="21" fillId="0" borderId="40" xfId="1" applyFont="1" applyBorder="1" applyAlignment="1">
      <alignment horizontal="center" vertical="center" wrapText="1"/>
    </xf>
    <xf numFmtId="0" fontId="21" fillId="0" borderId="41" xfId="1" applyFont="1" applyBorder="1" applyAlignment="1">
      <alignment horizontal="center" vertical="center" wrapText="1"/>
    </xf>
    <xf numFmtId="0" fontId="21" fillId="0" borderId="42" xfId="1" applyFont="1" applyBorder="1" applyAlignment="1">
      <alignment horizontal="center" vertical="center" wrapText="1"/>
    </xf>
    <xf numFmtId="0" fontId="21" fillId="0" borderId="38" xfId="1" applyFont="1" applyBorder="1" applyAlignment="1">
      <alignment horizontal="center" vertical="center" wrapText="1"/>
    </xf>
    <xf numFmtId="0" fontId="19" fillId="0" borderId="37" xfId="1" applyFont="1" applyBorder="1" applyAlignment="1">
      <alignment horizontal="center" vertical="center" wrapText="1"/>
    </xf>
    <xf numFmtId="0" fontId="19" fillId="0" borderId="35" xfId="1" applyFont="1" applyBorder="1" applyAlignment="1">
      <alignment horizontal="center" vertical="center" wrapText="1"/>
    </xf>
    <xf numFmtId="0" fontId="23" fillId="0" borderId="0" xfId="1" applyFont="1"/>
    <xf numFmtId="20" fontId="23" fillId="0" borderId="0" xfId="1" applyNumberFormat="1" applyFont="1"/>
    <xf numFmtId="0" fontId="19" fillId="0" borderId="40" xfId="1" applyFont="1" applyBorder="1" applyAlignment="1">
      <alignment horizontal="center" vertical="center" wrapText="1"/>
    </xf>
    <xf numFmtId="0" fontId="19" fillId="0" borderId="41" xfId="1" applyFont="1" applyBorder="1" applyAlignment="1">
      <alignment horizontal="center" vertical="center" wrapText="1"/>
    </xf>
    <xf numFmtId="0" fontId="19" fillId="0" borderId="42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0" fontId="19" fillId="0" borderId="43" xfId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center" vertical="center" wrapText="1"/>
    </xf>
    <xf numFmtId="49" fontId="19" fillId="0" borderId="43" xfId="1" applyNumberFormat="1" applyFont="1" applyBorder="1" applyAlignment="1">
      <alignment horizontal="center" vertical="center" wrapText="1"/>
    </xf>
    <xf numFmtId="0" fontId="14" fillId="0" borderId="0" xfId="2" applyFont="1" applyAlignment="1">
      <alignment wrapText="1"/>
    </xf>
    <xf numFmtId="0" fontId="6" fillId="0" borderId="0" xfId="2" applyFont="1" applyAlignment="1">
      <alignment horizontal="right" vertical="center" wrapText="1"/>
    </xf>
    <xf numFmtId="0" fontId="6" fillId="0" borderId="44" xfId="2" applyFont="1" applyBorder="1" applyAlignment="1">
      <alignment horizontal="center" vertical="center" wrapText="1"/>
    </xf>
    <xf numFmtId="0" fontId="19" fillId="0" borderId="45" xfId="1" applyFont="1" applyBorder="1" applyAlignment="1">
      <alignment horizontal="center" vertical="center" wrapText="1"/>
    </xf>
    <xf numFmtId="49" fontId="19" fillId="0" borderId="26" xfId="1" applyNumberFormat="1" applyFont="1" applyBorder="1" applyAlignment="1">
      <alignment horizontal="center" vertical="center" wrapText="1"/>
    </xf>
    <xf numFmtId="49" fontId="19" fillId="0" borderId="45" xfId="1" applyNumberFormat="1" applyFont="1" applyBorder="1" applyAlignment="1">
      <alignment horizontal="center" vertical="center" wrapText="1"/>
    </xf>
    <xf numFmtId="0" fontId="19" fillId="0" borderId="46" xfId="1" applyFont="1" applyBorder="1" applyAlignment="1">
      <alignment horizontal="center" vertical="center" wrapText="1"/>
    </xf>
    <xf numFmtId="20" fontId="2" fillId="0" borderId="0" xfId="1" applyNumberFormat="1" applyFont="1" applyAlignment="1">
      <alignment wrapText="1"/>
    </xf>
    <xf numFmtId="164" fontId="2" fillId="0" borderId="0" xfId="2" applyNumberFormat="1" applyFont="1" applyAlignment="1">
      <alignment wrapText="1"/>
    </xf>
    <xf numFmtId="0" fontId="19" fillId="0" borderId="0" xfId="2" applyFont="1" applyAlignment="1">
      <alignment horizontal="right" vertical="center" wrapText="1"/>
    </xf>
    <xf numFmtId="0" fontId="19" fillId="0" borderId="0" xfId="2" applyFont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0" fontId="24" fillId="0" borderId="0" xfId="1" applyFont="1" applyAlignment="1">
      <alignment horizontal="right" vertical="center" wrapText="1"/>
    </xf>
    <xf numFmtId="49" fontId="19" fillId="0" borderId="22" xfId="1" applyNumberFormat="1" applyFont="1" applyBorder="1" applyAlignment="1">
      <alignment horizontal="center" vertical="center" wrapText="1"/>
    </xf>
    <xf numFmtId="164" fontId="25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wrapText="1"/>
    </xf>
    <xf numFmtId="49" fontId="7" fillId="0" borderId="5" xfId="1" applyNumberFormat="1" applyFont="1" applyBorder="1" applyAlignment="1">
      <alignment horizontal="center" wrapText="1"/>
    </xf>
    <xf numFmtId="14" fontId="25" fillId="0" borderId="0" xfId="1" applyNumberFormat="1" applyFont="1" applyAlignment="1">
      <alignment horizontal="center" vertical="center" wrapText="1"/>
    </xf>
    <xf numFmtId="20" fontId="25" fillId="0" borderId="0" xfId="1" applyNumberFormat="1" applyFont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 wrapText="1"/>
    </xf>
    <xf numFmtId="20" fontId="2" fillId="0" borderId="0" xfId="1" applyNumberFormat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164" fontId="7" fillId="2" borderId="0" xfId="1" applyNumberFormat="1" applyFont="1" applyFill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18" fillId="8" borderId="22" xfId="1" applyFont="1" applyFill="1" applyBorder="1" applyAlignment="1">
      <alignment horizontal="left" vertical="center" wrapText="1"/>
    </xf>
    <xf numFmtId="0" fontId="18" fillId="8" borderId="24" xfId="1" applyFont="1" applyFill="1" applyBorder="1" applyAlignment="1">
      <alignment horizontal="left" vertical="center" wrapText="1"/>
    </xf>
    <xf numFmtId="0" fontId="18" fillId="9" borderId="22" xfId="1" applyFont="1" applyFill="1" applyBorder="1" applyAlignment="1">
      <alignment horizontal="left" vertical="center" wrapText="1"/>
    </xf>
    <xf numFmtId="0" fontId="18" fillId="9" borderId="24" xfId="1" applyFont="1" applyFill="1" applyBorder="1" applyAlignment="1">
      <alignment horizontal="left" vertical="center" wrapText="1"/>
    </xf>
    <xf numFmtId="0" fontId="18" fillId="10" borderId="22" xfId="1" applyFont="1" applyFill="1" applyBorder="1" applyAlignment="1">
      <alignment horizontal="left" vertical="center" wrapText="1"/>
    </xf>
    <xf numFmtId="0" fontId="18" fillId="10" borderId="24" xfId="1" applyFont="1" applyFill="1" applyBorder="1" applyAlignment="1">
      <alignment horizontal="left" vertical="center" wrapText="1"/>
    </xf>
    <xf numFmtId="0" fontId="18" fillId="11" borderId="22" xfId="1" applyFont="1" applyFill="1" applyBorder="1" applyAlignment="1">
      <alignment horizontal="left" vertical="center" wrapText="1"/>
    </xf>
    <xf numFmtId="0" fontId="18" fillId="11" borderId="24" xfId="1" applyFont="1" applyFill="1" applyBorder="1" applyAlignment="1">
      <alignment horizontal="left" vertical="center" wrapText="1"/>
    </xf>
    <xf numFmtId="0" fontId="25" fillId="0" borderId="0" xfId="1" applyFont="1" applyAlignment="1">
      <alignment horizontal="center" vertical="center" wrapText="1"/>
    </xf>
    <xf numFmtId="0" fontId="25" fillId="0" borderId="47" xfId="1" applyFont="1" applyBorder="1" applyAlignment="1">
      <alignment horizontal="center" vertical="center" wrapText="1"/>
    </xf>
    <xf numFmtId="14" fontId="25" fillId="0" borderId="0" xfId="1" applyNumberFormat="1" applyFont="1" applyAlignment="1">
      <alignment horizontal="center" vertical="center" wrapText="1"/>
    </xf>
    <xf numFmtId="14" fontId="25" fillId="0" borderId="47" xfId="1" applyNumberFormat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left" vertical="center" wrapText="1"/>
    </xf>
    <xf numFmtId="0" fontId="16" fillId="0" borderId="36" xfId="1" applyFont="1" applyBorder="1" applyAlignment="1">
      <alignment horizontal="left" vertical="center" wrapText="1"/>
    </xf>
    <xf numFmtId="0" fontId="7" fillId="2" borderId="38" xfId="1" applyFont="1" applyFill="1" applyBorder="1" applyAlignment="1">
      <alignment horizontal="left" vertical="center" wrapText="1"/>
    </xf>
    <xf numFmtId="0" fontId="7" fillId="2" borderId="39" xfId="1" applyFont="1" applyFill="1" applyBorder="1" applyAlignment="1">
      <alignment horizontal="left" vertical="center" wrapText="1"/>
    </xf>
    <xf numFmtId="0" fontId="22" fillId="7" borderId="32" xfId="1" applyFont="1" applyFill="1" applyBorder="1" applyAlignment="1">
      <alignment horizontal="left" vertical="center" wrapText="1"/>
    </xf>
    <xf numFmtId="0" fontId="22" fillId="7" borderId="33" xfId="1" applyFont="1" applyFill="1" applyBorder="1" applyAlignment="1">
      <alignment horizontal="left" vertical="center" wrapText="1"/>
    </xf>
    <xf numFmtId="0" fontId="18" fillId="3" borderId="22" xfId="1" applyFont="1" applyFill="1" applyBorder="1" applyAlignment="1">
      <alignment horizontal="left" vertical="center" wrapText="1"/>
    </xf>
    <xf numFmtId="0" fontId="18" fillId="3" borderId="24" xfId="1" applyFont="1" applyFill="1" applyBorder="1" applyAlignment="1">
      <alignment horizontal="left" vertical="center" wrapText="1"/>
    </xf>
    <xf numFmtId="0" fontId="16" fillId="0" borderId="35" xfId="1" applyFont="1" applyBorder="1" applyAlignment="1">
      <alignment vertical="top" wrapText="1"/>
    </xf>
    <xf numFmtId="0" fontId="16" fillId="0" borderId="36" xfId="1" applyFont="1" applyBorder="1" applyAlignment="1">
      <alignment vertical="top" wrapText="1"/>
    </xf>
    <xf numFmtId="0" fontId="7" fillId="2" borderId="35" xfId="1" applyFont="1" applyFill="1" applyBorder="1" applyAlignment="1">
      <alignment vertical="top" wrapText="1"/>
    </xf>
    <xf numFmtId="0" fontId="7" fillId="2" borderId="36" xfId="1" applyFont="1" applyFill="1" applyBorder="1" applyAlignment="1">
      <alignment vertical="top" wrapText="1"/>
    </xf>
    <xf numFmtId="0" fontId="7" fillId="2" borderId="38" xfId="1" applyFont="1" applyFill="1" applyBorder="1" applyAlignment="1">
      <alignment vertical="top" wrapText="1"/>
    </xf>
    <xf numFmtId="0" fontId="7" fillId="2" borderId="39" xfId="1" applyFont="1" applyFill="1" applyBorder="1" applyAlignment="1">
      <alignment vertical="top" wrapText="1"/>
    </xf>
    <xf numFmtId="0" fontId="18" fillId="6" borderId="32" xfId="1" applyFont="1" applyFill="1" applyBorder="1" applyAlignment="1">
      <alignment horizontal="left" vertical="center" wrapText="1"/>
    </xf>
    <xf numFmtId="0" fontId="18" fillId="6" borderId="33" xfId="1" applyFont="1" applyFill="1" applyBorder="1" applyAlignment="1">
      <alignment horizontal="left" vertical="center" wrapText="1"/>
    </xf>
    <xf numFmtId="49" fontId="12" fillId="2" borderId="8" xfId="3" applyNumberFormat="1" applyFont="1" applyFill="1" applyBorder="1" applyAlignment="1">
      <alignment horizontal="center" vertical="center" wrapText="1"/>
    </xf>
    <xf numFmtId="20" fontId="7" fillId="4" borderId="8" xfId="2" applyNumberFormat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left" vertical="center" wrapText="1"/>
    </xf>
    <xf numFmtId="0" fontId="17" fillId="0" borderId="22" xfId="1" applyFont="1" applyBorder="1" applyAlignment="1">
      <alignment horizontal="center" vertical="center" wrapText="1"/>
    </xf>
    <xf numFmtId="0" fontId="17" fillId="0" borderId="24" xfId="1" applyFont="1" applyBorder="1" applyAlignment="1">
      <alignment horizontal="center" vertical="center" wrapText="1"/>
    </xf>
    <xf numFmtId="0" fontId="18" fillId="4" borderId="32" xfId="1" applyFont="1" applyFill="1" applyBorder="1" applyAlignment="1">
      <alignment horizontal="left" vertical="center" wrapText="1"/>
    </xf>
    <xf numFmtId="0" fontId="18" fillId="4" borderId="33" xfId="1" applyFont="1" applyFill="1" applyBorder="1" applyAlignment="1">
      <alignment horizontal="left" vertical="center" wrapText="1"/>
    </xf>
    <xf numFmtId="49" fontId="12" fillId="2" borderId="5" xfId="3" applyNumberFormat="1" applyFont="1" applyFill="1" applyBorder="1" applyAlignment="1">
      <alignment horizontal="center" vertical="center" wrapText="1"/>
    </xf>
    <xf numFmtId="20" fontId="7" fillId="4" borderId="5" xfId="2" applyNumberFormat="1" applyFont="1" applyFill="1" applyBorder="1" applyAlignment="1">
      <alignment horizontal="center" vertical="center" wrapText="1"/>
    </xf>
    <xf numFmtId="20" fontId="7" fillId="4" borderId="27" xfId="2" applyNumberFormat="1" applyFont="1" applyFill="1" applyBorder="1" applyAlignment="1">
      <alignment horizontal="center" vertical="center" wrapText="1"/>
    </xf>
    <xf numFmtId="20" fontId="7" fillId="4" borderId="28" xfId="2" applyNumberFormat="1" applyFont="1" applyFill="1" applyBorder="1" applyAlignment="1">
      <alignment horizontal="center" vertical="center" wrapText="1"/>
    </xf>
    <xf numFmtId="20" fontId="7" fillId="4" borderId="29" xfId="2" applyNumberFormat="1" applyFont="1" applyFill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center" vertical="center" wrapText="1"/>
    </xf>
    <xf numFmtId="20" fontId="7" fillId="4" borderId="2" xfId="2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 wrapText="1"/>
    </xf>
    <xf numFmtId="0" fontId="7" fillId="2" borderId="25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right" vertical="center" wrapText="1"/>
    </xf>
    <xf numFmtId="0" fontId="13" fillId="0" borderId="8" xfId="1" applyFont="1" applyBorder="1" applyAlignment="1">
      <alignment horizontal="right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49" fontId="11" fillId="2" borderId="5" xfId="3" applyNumberFormat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right" vertical="center" wrapText="1"/>
    </xf>
    <xf numFmtId="0" fontId="13" fillId="2" borderId="8" xfId="1" applyFont="1" applyFill="1" applyBorder="1" applyAlignment="1">
      <alignment horizontal="right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right" vertical="center" wrapText="1"/>
    </xf>
    <xf numFmtId="0" fontId="13" fillId="2" borderId="20" xfId="1" applyFont="1" applyFill="1" applyBorder="1" applyAlignment="1">
      <alignment horizontal="right" vertical="center" wrapText="1"/>
    </xf>
    <xf numFmtId="2" fontId="9" fillId="2" borderId="22" xfId="1" applyNumberFormat="1" applyFont="1" applyFill="1" applyBorder="1" applyAlignment="1">
      <alignment horizontal="center" vertical="center" wrapText="1"/>
    </xf>
    <xf numFmtId="2" fontId="9" fillId="2" borderId="23" xfId="1" applyNumberFormat="1" applyFont="1" applyFill="1" applyBorder="1" applyAlignment="1">
      <alignment horizontal="center" vertical="center" wrapText="1"/>
    </xf>
    <xf numFmtId="2" fontId="9" fillId="2" borderId="24" xfId="1" applyNumberFormat="1" applyFont="1" applyFill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2" borderId="19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20" fontId="7" fillId="4" borderId="20" xfId="2" applyNumberFormat="1" applyFont="1" applyFill="1" applyBorder="1" applyAlignment="1">
      <alignment horizontal="center" vertical="center" wrapText="1"/>
    </xf>
    <xf numFmtId="20" fontId="7" fillId="4" borderId="17" xfId="2" applyNumberFormat="1" applyFont="1" applyFill="1" applyBorder="1" applyAlignment="1">
      <alignment horizontal="center" vertical="center" wrapText="1"/>
    </xf>
    <xf numFmtId="0" fontId="7" fillId="2" borderId="21" xfId="2" applyFont="1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wrapText="1"/>
    </xf>
    <xf numFmtId="0" fontId="7" fillId="0" borderId="17" xfId="2" applyFont="1" applyBorder="1" applyAlignment="1">
      <alignment horizontal="center" wrapText="1"/>
    </xf>
    <xf numFmtId="165" fontId="7" fillId="0" borderId="2" xfId="1" applyNumberFormat="1" applyFont="1" applyBorder="1" applyAlignment="1">
      <alignment horizontal="center" vertical="center" wrapText="1"/>
    </xf>
    <xf numFmtId="165" fontId="7" fillId="0" borderId="5" xfId="1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3" fillId="2" borderId="0" xfId="1" applyFont="1" applyFill="1" applyAlignment="1">
      <alignment horizontal="right" wrapText="1"/>
    </xf>
    <xf numFmtId="0" fontId="5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 vertical="top" wrapText="1"/>
    </xf>
    <xf numFmtId="0" fontId="6" fillId="2" borderId="0" xfId="1" applyFont="1" applyFill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66" fontId="12" fillId="2" borderId="2" xfId="3" applyNumberFormat="1" applyFont="1" applyFill="1" applyBorder="1" applyAlignment="1">
      <alignment horizontal="center" vertical="center" wrapText="1"/>
    </xf>
    <xf numFmtId="166" fontId="12" fillId="2" borderId="5" xfId="3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1" xfId="2" xr:uid="{E89F1A5E-E9DA-440B-91A5-E15C6013D76D}"/>
    <cellStyle name="Обычный 13" xfId="1" xr:uid="{C8ED042A-A59B-4C53-8CD6-B0119C4C9A9D}"/>
    <cellStyle name="Обычный 3" xfId="5" xr:uid="{EDEA9180-0AD2-48ED-9D36-FD5EC1833EB8}"/>
    <cellStyle name="Обычный 52 2" xfId="4" xr:uid="{C1FCF05D-03F0-4EE0-A279-8F3100F5FC5F}"/>
    <cellStyle name="Обычный_Отклонения от норм сх" xfId="3" xr:uid="{F380611C-3182-4643-9055-1D3F100D84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D81FF-DE5A-40F5-88E1-A5A0DC1C1CD0}">
  <sheetPr>
    <pageSetUpPr fitToPage="1"/>
  </sheetPr>
  <dimension ref="A1:P105"/>
  <sheetViews>
    <sheetView tabSelected="1" view="pageBreakPreview" topLeftCell="A61" zoomScale="50" zoomScaleNormal="55" zoomScaleSheetLayoutView="50" workbookViewId="0">
      <selection activeCell="F73" sqref="F73:G73"/>
    </sheetView>
  </sheetViews>
  <sheetFormatPr defaultRowHeight="18.75" x14ac:dyDescent="0.3"/>
  <cols>
    <col min="1" max="1" width="9.28515625" style="1" customWidth="1"/>
    <col min="2" max="2" width="32.7109375" style="1" customWidth="1"/>
    <col min="3" max="3" width="27.5703125" style="154" customWidth="1"/>
    <col min="4" max="4" width="36.42578125" style="1" customWidth="1"/>
    <col min="5" max="5" width="26.140625" style="1" customWidth="1"/>
    <col min="6" max="6" width="14" style="1" customWidth="1"/>
    <col min="7" max="7" width="15" style="1" customWidth="1"/>
    <col min="8" max="8" width="16.140625" style="146" customWidth="1"/>
    <col min="9" max="9" width="17.5703125" style="97" customWidth="1"/>
    <col min="10" max="10" width="56.85546875" style="1" customWidth="1"/>
    <col min="11" max="11" width="49.28515625" style="1" customWidth="1"/>
    <col min="12" max="12" width="55" style="1" bestFit="1" customWidth="1"/>
    <col min="13" max="13" width="28.5703125" style="1" customWidth="1"/>
    <col min="14" max="14" width="18.140625" style="1" customWidth="1"/>
    <col min="15" max="15" width="28.42578125" style="1" customWidth="1"/>
    <col min="16" max="16" width="19.140625" style="1" customWidth="1"/>
    <col min="17" max="16384" width="9.140625" style="1"/>
  </cols>
  <sheetData>
    <row r="1" spans="1:16" x14ac:dyDescent="0.3">
      <c r="B1" s="2"/>
      <c r="C1" s="3"/>
      <c r="D1" s="2"/>
      <c r="E1" s="2"/>
      <c r="F1" s="2"/>
      <c r="G1" s="4"/>
      <c r="H1" s="5"/>
      <c r="I1" s="6"/>
      <c r="J1" s="266"/>
      <c r="K1" s="266"/>
      <c r="L1" s="266"/>
      <c r="M1" s="266"/>
      <c r="N1" s="266"/>
    </row>
    <row r="2" spans="1:16" ht="20.25" x14ac:dyDescent="0.3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6" ht="20.25" x14ac:dyDescent="0.2">
      <c r="A3" s="268" t="s">
        <v>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6" ht="21" thickBot="1" x14ac:dyDescent="0.25">
      <c r="A4" s="269" t="s">
        <v>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1:16" ht="34.5" customHeight="1" x14ac:dyDescent="0.2">
      <c r="A5" s="270" t="s">
        <v>3</v>
      </c>
      <c r="B5" s="247" t="s">
        <v>4</v>
      </c>
      <c r="C5" s="247" t="s">
        <v>5</v>
      </c>
      <c r="D5" s="247" t="s">
        <v>6</v>
      </c>
      <c r="E5" s="247" t="s">
        <v>7</v>
      </c>
      <c r="F5" s="247" t="s">
        <v>8</v>
      </c>
      <c r="G5" s="247"/>
      <c r="H5" s="262" t="s">
        <v>9</v>
      </c>
      <c r="I5" s="247" t="s">
        <v>10</v>
      </c>
      <c r="J5" s="247" t="s">
        <v>11</v>
      </c>
      <c r="K5" s="247" t="s">
        <v>12</v>
      </c>
      <c r="L5" s="247" t="s">
        <v>13</v>
      </c>
      <c r="M5" s="264" t="s">
        <v>14</v>
      </c>
      <c r="N5" s="247" t="s">
        <v>15</v>
      </c>
      <c r="O5" s="247" t="s">
        <v>16</v>
      </c>
      <c r="P5" s="249" t="s">
        <v>17</v>
      </c>
    </row>
    <row r="6" spans="1:16" ht="45.75" customHeight="1" x14ac:dyDescent="0.2">
      <c r="A6" s="271"/>
      <c r="B6" s="248"/>
      <c r="C6" s="248"/>
      <c r="D6" s="248"/>
      <c r="E6" s="248"/>
      <c r="F6" s="7" t="s">
        <v>18</v>
      </c>
      <c r="G6" s="7" t="s">
        <v>19</v>
      </c>
      <c r="H6" s="263"/>
      <c r="I6" s="248"/>
      <c r="J6" s="248"/>
      <c r="K6" s="248"/>
      <c r="L6" s="248"/>
      <c r="M6" s="265"/>
      <c r="N6" s="248"/>
      <c r="O6" s="248"/>
      <c r="P6" s="250"/>
    </row>
    <row r="7" spans="1:16" ht="36" customHeight="1" thickBot="1" x14ac:dyDescent="0.25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10">
        <v>13</v>
      </c>
      <c r="N7" s="9">
        <v>14</v>
      </c>
      <c r="O7" s="9">
        <v>15</v>
      </c>
      <c r="P7" s="11">
        <v>16</v>
      </c>
    </row>
    <row r="8" spans="1:16" ht="24" customHeight="1" thickBot="1" x14ac:dyDescent="0.25">
      <c r="A8" s="251" t="s">
        <v>20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</row>
    <row r="9" spans="1:16" s="17" customFormat="1" ht="33" x14ac:dyDescent="0.2">
      <c r="A9" s="254">
        <v>1</v>
      </c>
      <c r="B9" s="256" t="s">
        <v>21</v>
      </c>
      <c r="C9" s="258" t="s">
        <v>22</v>
      </c>
      <c r="D9" s="12" t="s">
        <v>23</v>
      </c>
      <c r="E9" s="13" t="s">
        <v>24</v>
      </c>
      <c r="F9" s="12" t="s">
        <v>25</v>
      </c>
      <c r="G9" s="12" t="s">
        <v>26</v>
      </c>
      <c r="H9" s="14">
        <f>G9-F9</f>
        <v>6.1111111113859806E-2</v>
      </c>
      <c r="I9" s="15">
        <v>41.06</v>
      </c>
      <c r="J9" s="16" t="s">
        <v>27</v>
      </c>
      <c r="K9" s="237" t="s">
        <v>28</v>
      </c>
      <c r="L9" s="237" t="s">
        <v>29</v>
      </c>
      <c r="M9" s="260" t="s">
        <v>30</v>
      </c>
      <c r="N9" s="13">
        <v>17</v>
      </c>
      <c r="O9" s="237">
        <v>-9</v>
      </c>
      <c r="P9" s="239" t="s">
        <v>31</v>
      </c>
    </row>
    <row r="10" spans="1:16" s="17" customFormat="1" ht="81" customHeight="1" x14ac:dyDescent="0.2">
      <c r="A10" s="255"/>
      <c r="B10" s="257"/>
      <c r="C10" s="259"/>
      <c r="D10" s="18" t="s">
        <v>32</v>
      </c>
      <c r="E10" s="19" t="s">
        <v>33</v>
      </c>
      <c r="F10" s="18" t="s">
        <v>34</v>
      </c>
      <c r="G10" s="18" t="s">
        <v>26</v>
      </c>
      <c r="H10" s="20">
        <f>G10-F10</f>
        <v>3.5416666672972497E-2</v>
      </c>
      <c r="I10" s="21">
        <v>96.05</v>
      </c>
      <c r="J10" s="22" t="s">
        <v>27</v>
      </c>
      <c r="K10" s="238"/>
      <c r="L10" s="238"/>
      <c r="M10" s="261"/>
      <c r="N10" s="19">
        <v>77</v>
      </c>
      <c r="O10" s="238"/>
      <c r="P10" s="240"/>
    </row>
    <row r="11" spans="1:16" s="17" customFormat="1" ht="131.25" customHeight="1" x14ac:dyDescent="0.2">
      <c r="A11" s="241">
        <v>2</v>
      </c>
      <c r="B11" s="223" t="s">
        <v>21</v>
      </c>
      <c r="C11" s="224" t="s">
        <v>22</v>
      </c>
      <c r="D11" s="23" t="s">
        <v>35</v>
      </c>
      <c r="E11" s="24" t="s">
        <v>36</v>
      </c>
      <c r="F11" s="23" t="s">
        <v>37</v>
      </c>
      <c r="G11" s="23" t="s">
        <v>38</v>
      </c>
      <c r="H11" s="25">
        <v>6.9444444444444441E-3</v>
      </c>
      <c r="I11" s="26">
        <v>65</v>
      </c>
      <c r="J11" s="243" t="s">
        <v>39</v>
      </c>
      <c r="K11" s="217" t="s">
        <v>40</v>
      </c>
      <c r="L11" s="217" t="s">
        <v>41</v>
      </c>
      <c r="M11" s="217" t="s">
        <v>42</v>
      </c>
      <c r="N11" s="24">
        <v>551</v>
      </c>
      <c r="O11" s="24">
        <v>-15</v>
      </c>
      <c r="P11" s="245" t="s">
        <v>43</v>
      </c>
    </row>
    <row r="12" spans="1:16" s="17" customFormat="1" ht="56.25" x14ac:dyDescent="0.2">
      <c r="A12" s="242"/>
      <c r="B12" s="223"/>
      <c r="C12" s="224"/>
      <c r="D12" s="23" t="s">
        <v>44</v>
      </c>
      <c r="E12" s="24" t="s">
        <v>36</v>
      </c>
      <c r="F12" s="23" t="s">
        <v>37</v>
      </c>
      <c r="G12" s="23" t="s">
        <v>45</v>
      </c>
      <c r="H12" s="25">
        <v>5.7638888888888885E-2</v>
      </c>
      <c r="I12" s="26">
        <v>547.79999999999995</v>
      </c>
      <c r="J12" s="244"/>
      <c r="K12" s="219"/>
      <c r="L12" s="219"/>
      <c r="M12" s="219"/>
      <c r="N12" s="24">
        <v>403</v>
      </c>
      <c r="O12" s="24">
        <v>-15</v>
      </c>
      <c r="P12" s="246"/>
    </row>
    <row r="13" spans="1:16" s="17" customFormat="1" ht="132" thickBot="1" x14ac:dyDescent="0.25">
      <c r="A13" s="27">
        <v>3</v>
      </c>
      <c r="B13" s="28" t="s">
        <v>21</v>
      </c>
      <c r="C13" s="29" t="s">
        <v>46</v>
      </c>
      <c r="D13" s="29" t="s">
        <v>47</v>
      </c>
      <c r="E13" s="30" t="s">
        <v>48</v>
      </c>
      <c r="F13" s="31" t="s">
        <v>49</v>
      </c>
      <c r="G13" s="31" t="s">
        <v>50</v>
      </c>
      <c r="H13" s="32" t="s">
        <v>51</v>
      </c>
      <c r="I13" s="33">
        <v>9</v>
      </c>
      <c r="J13" s="34" t="s">
        <v>52</v>
      </c>
      <c r="K13" s="217" t="s">
        <v>40</v>
      </c>
      <c r="L13" s="30" t="s">
        <v>53</v>
      </c>
      <c r="M13" s="30" t="s">
        <v>54</v>
      </c>
      <c r="N13" s="30">
        <v>114</v>
      </c>
      <c r="O13" s="30">
        <v>-1</v>
      </c>
      <c r="P13" s="35" t="s">
        <v>55</v>
      </c>
    </row>
    <row r="14" spans="1:16" s="17" customFormat="1" hidden="1" x14ac:dyDescent="0.2">
      <c r="A14" s="36"/>
      <c r="B14" s="37"/>
      <c r="C14" s="38"/>
      <c r="D14" s="38"/>
      <c r="E14" s="39"/>
      <c r="F14" s="40"/>
      <c r="G14" s="40"/>
      <c r="H14" s="41"/>
      <c r="I14" s="42"/>
      <c r="J14" s="43"/>
      <c r="K14" s="219"/>
      <c r="L14" s="39"/>
      <c r="M14" s="39"/>
      <c r="N14" s="44"/>
      <c r="O14" s="45"/>
      <c r="P14" s="45"/>
    </row>
    <row r="15" spans="1:16" s="17" customFormat="1" hidden="1" x14ac:dyDescent="0.2">
      <c r="A15" s="46"/>
      <c r="B15" s="47"/>
      <c r="C15" s="48"/>
      <c r="D15" s="48"/>
      <c r="E15" s="24"/>
      <c r="F15" s="49"/>
      <c r="G15" s="49"/>
      <c r="H15" s="25"/>
      <c r="I15" s="50"/>
      <c r="J15" s="51"/>
      <c r="K15" s="24"/>
      <c r="L15" s="24"/>
      <c r="M15" s="24"/>
      <c r="N15" s="52"/>
      <c r="O15" s="45"/>
      <c r="P15" s="45"/>
    </row>
    <row r="16" spans="1:16" s="17" customFormat="1" hidden="1" x14ac:dyDescent="0.2">
      <c r="A16" s="46"/>
      <c r="B16" s="53"/>
      <c r="C16" s="54"/>
      <c r="D16" s="23"/>
      <c r="E16" s="24"/>
      <c r="F16" s="49"/>
      <c r="G16" s="49"/>
      <c r="H16" s="25"/>
      <c r="I16" s="26"/>
      <c r="J16" s="51"/>
      <c r="K16" s="24"/>
      <c r="L16" s="24"/>
      <c r="M16" s="24"/>
      <c r="N16" s="52"/>
      <c r="O16" s="45"/>
      <c r="P16" s="45"/>
    </row>
    <row r="17" spans="1:16" s="17" customFormat="1" ht="19.5" thickBot="1" x14ac:dyDescent="0.25">
      <c r="A17" s="232" t="s">
        <v>56</v>
      </c>
      <c r="B17" s="233"/>
      <c r="C17" s="233"/>
      <c r="D17" s="233"/>
      <c r="E17" s="233"/>
      <c r="F17" s="233"/>
      <c r="G17" s="233"/>
      <c r="H17" s="55">
        <f>H9+H10+H11+H12+H13+H14+H15+H16</f>
        <v>0.16805555556461008</v>
      </c>
      <c r="I17" s="56">
        <f>I9+I10+I11+I12+I13+I14+I15+I16</f>
        <v>758.91</v>
      </c>
      <c r="J17" s="57"/>
      <c r="K17" s="57"/>
      <c r="L17" s="57"/>
      <c r="M17" s="58"/>
      <c r="N17" s="59"/>
      <c r="O17" s="45"/>
      <c r="P17" s="45"/>
    </row>
    <row r="18" spans="1:16" s="17" customFormat="1" ht="24" customHeight="1" thickBot="1" x14ac:dyDescent="0.25">
      <c r="A18" s="234" t="s">
        <v>57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6"/>
    </row>
    <row r="19" spans="1:16" s="69" customFormat="1" ht="37.5" x14ac:dyDescent="0.2">
      <c r="A19" s="60">
        <v>4</v>
      </c>
      <c r="B19" s="61" t="s">
        <v>21</v>
      </c>
      <c r="C19" s="62" t="s">
        <v>58</v>
      </c>
      <c r="D19" s="63" t="s">
        <v>59</v>
      </c>
      <c r="E19" s="64" t="s">
        <v>60</v>
      </c>
      <c r="F19" s="63" t="s">
        <v>61</v>
      </c>
      <c r="G19" s="63" t="s">
        <v>62</v>
      </c>
      <c r="H19" s="65" t="s">
        <v>63</v>
      </c>
      <c r="I19" s="66">
        <v>44</v>
      </c>
      <c r="J19" s="67" t="s">
        <v>64</v>
      </c>
      <c r="K19" s="217" t="s">
        <v>65</v>
      </c>
      <c r="L19" s="64" t="s">
        <v>66</v>
      </c>
      <c r="M19" s="64" t="s">
        <v>67</v>
      </c>
      <c r="N19" s="64">
        <v>300</v>
      </c>
      <c r="O19" s="64">
        <v>-1</v>
      </c>
      <c r="P19" s="68" t="s">
        <v>68</v>
      </c>
    </row>
    <row r="20" spans="1:16" s="17" customFormat="1" hidden="1" x14ac:dyDescent="0.2">
      <c r="A20" s="46"/>
      <c r="B20" s="47"/>
      <c r="C20" s="48"/>
      <c r="D20" s="48"/>
      <c r="E20" s="24"/>
      <c r="F20" s="23"/>
      <c r="G20" s="23"/>
      <c r="H20" s="25"/>
      <c r="I20" s="26"/>
      <c r="J20" s="51"/>
      <c r="K20" s="219"/>
      <c r="L20" s="24"/>
      <c r="M20" s="24"/>
      <c r="N20" s="24"/>
      <c r="O20" s="70"/>
      <c r="P20" s="71"/>
    </row>
    <row r="21" spans="1:16" s="17" customFormat="1" hidden="1" x14ac:dyDescent="0.2">
      <c r="A21" s="46"/>
      <c r="B21" s="47"/>
      <c r="C21" s="48"/>
      <c r="D21" s="48"/>
      <c r="E21" s="24"/>
      <c r="F21" s="23"/>
      <c r="G21" s="23"/>
      <c r="H21" s="25"/>
      <c r="I21" s="26"/>
      <c r="J21" s="51"/>
      <c r="K21" s="24"/>
      <c r="L21" s="24"/>
      <c r="M21" s="24"/>
      <c r="N21" s="24"/>
      <c r="O21" s="70"/>
      <c r="P21" s="71"/>
    </row>
    <row r="22" spans="1:16" s="17" customFormat="1" hidden="1" x14ac:dyDescent="0.2">
      <c r="A22" s="46"/>
      <c r="B22" s="47"/>
      <c r="C22" s="48"/>
      <c r="D22" s="48"/>
      <c r="E22" s="24"/>
      <c r="F22" s="23"/>
      <c r="G22" s="23"/>
      <c r="H22" s="25"/>
      <c r="I22" s="26"/>
      <c r="J22" s="51"/>
      <c r="K22" s="24"/>
      <c r="L22" s="24"/>
      <c r="M22" s="24"/>
      <c r="N22" s="24"/>
      <c r="O22" s="70"/>
      <c r="P22" s="71"/>
    </row>
    <row r="23" spans="1:16" s="17" customFormat="1" hidden="1" x14ac:dyDescent="0.2">
      <c r="A23" s="46"/>
      <c r="B23" s="47"/>
      <c r="C23" s="48"/>
      <c r="D23" s="48"/>
      <c r="E23" s="24"/>
      <c r="F23" s="23"/>
      <c r="G23" s="23"/>
      <c r="H23" s="25"/>
      <c r="I23" s="26"/>
      <c r="J23" s="51"/>
      <c r="K23" s="24"/>
      <c r="L23" s="24"/>
      <c r="M23" s="24"/>
      <c r="N23" s="24"/>
      <c r="O23" s="70"/>
      <c r="P23" s="71"/>
    </row>
    <row r="24" spans="1:16" s="17" customFormat="1" hidden="1" x14ac:dyDescent="0.2">
      <c r="A24" s="46"/>
      <c r="B24" s="47"/>
      <c r="C24" s="48"/>
      <c r="D24" s="23"/>
      <c r="E24" s="24"/>
      <c r="F24" s="49"/>
      <c r="G24" s="49"/>
      <c r="H24" s="25"/>
      <c r="I24" s="26"/>
      <c r="J24" s="51"/>
      <c r="K24" s="24"/>
      <c r="L24" s="24"/>
      <c r="M24" s="24"/>
      <c r="N24" s="24"/>
      <c r="O24" s="70"/>
      <c r="P24" s="71"/>
    </row>
    <row r="25" spans="1:16" s="17" customFormat="1" ht="19.5" thickBot="1" x14ac:dyDescent="0.25">
      <c r="A25" s="226" t="s">
        <v>56</v>
      </c>
      <c r="B25" s="227"/>
      <c r="C25" s="227"/>
      <c r="D25" s="227"/>
      <c r="E25" s="227"/>
      <c r="F25" s="227"/>
      <c r="G25" s="227"/>
      <c r="H25" s="72">
        <f>H19+H20+H21+H22+H23+H24</f>
        <v>3.472222222222222E-3</v>
      </c>
      <c r="I25" s="73">
        <f>SUM(I19:I24)</f>
        <v>44</v>
      </c>
      <c r="J25" s="74"/>
      <c r="K25" s="74"/>
      <c r="L25" s="74"/>
      <c r="M25" s="30"/>
      <c r="N25" s="30"/>
      <c r="O25" s="75"/>
      <c r="P25" s="76"/>
    </row>
    <row r="26" spans="1:16" s="17" customFormat="1" ht="24" customHeight="1" thickBot="1" x14ac:dyDescent="0.25">
      <c r="A26" s="228" t="s">
        <v>69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30"/>
    </row>
    <row r="27" spans="1:16" s="17" customFormat="1" ht="131.25" x14ac:dyDescent="0.2">
      <c r="A27" s="60">
        <v>5</v>
      </c>
      <c r="B27" s="61" t="s">
        <v>21</v>
      </c>
      <c r="C27" s="62" t="s">
        <v>70</v>
      </c>
      <c r="D27" s="63" t="s">
        <v>71</v>
      </c>
      <c r="E27" s="64" t="s">
        <v>72</v>
      </c>
      <c r="F27" s="63" t="s">
        <v>73</v>
      </c>
      <c r="G27" s="63" t="s">
        <v>74</v>
      </c>
      <c r="H27" s="65" t="s">
        <v>63</v>
      </c>
      <c r="I27" s="66">
        <v>25.4</v>
      </c>
      <c r="J27" s="67" t="s">
        <v>75</v>
      </c>
      <c r="K27" s="64" t="s">
        <v>28</v>
      </c>
      <c r="L27" s="64" t="s">
        <v>76</v>
      </c>
      <c r="M27" s="64" t="s">
        <v>77</v>
      </c>
      <c r="N27" s="64">
        <v>693</v>
      </c>
      <c r="O27" s="64">
        <v>-7</v>
      </c>
      <c r="P27" s="68" t="s">
        <v>75</v>
      </c>
    </row>
    <row r="28" spans="1:16" s="17" customFormat="1" hidden="1" x14ac:dyDescent="0.2">
      <c r="A28" s="46"/>
      <c r="B28" s="47"/>
      <c r="C28" s="48"/>
      <c r="D28" s="23"/>
      <c r="E28" s="24"/>
      <c r="F28" s="49"/>
      <c r="G28" s="49"/>
      <c r="H28" s="49"/>
      <c r="I28" s="26"/>
      <c r="J28" s="51"/>
      <c r="K28" s="24"/>
      <c r="L28" s="24"/>
      <c r="M28" s="24"/>
      <c r="N28" s="24"/>
      <c r="O28" s="70"/>
      <c r="P28" s="71"/>
    </row>
    <row r="29" spans="1:16" s="17" customFormat="1" ht="19.5" thickBot="1" x14ac:dyDescent="0.25">
      <c r="A29" s="226" t="s">
        <v>56</v>
      </c>
      <c r="B29" s="227"/>
      <c r="C29" s="227"/>
      <c r="D29" s="227"/>
      <c r="E29" s="227"/>
      <c r="F29" s="227"/>
      <c r="G29" s="227"/>
      <c r="H29" s="72">
        <f>H27+H28</f>
        <v>3.472222222222222E-3</v>
      </c>
      <c r="I29" s="73">
        <f>I27+I28</f>
        <v>25.4</v>
      </c>
      <c r="J29" s="74"/>
      <c r="K29" s="74"/>
      <c r="L29" s="74"/>
      <c r="M29" s="30"/>
      <c r="N29" s="30"/>
      <c r="O29" s="75"/>
      <c r="P29" s="76"/>
    </row>
    <row r="30" spans="1:16" s="17" customFormat="1" ht="24" customHeight="1" thickBot="1" x14ac:dyDescent="0.25">
      <c r="A30" s="228" t="s">
        <v>78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30"/>
    </row>
    <row r="31" spans="1:16" s="17" customFormat="1" ht="75" x14ac:dyDescent="0.2">
      <c r="A31" s="60">
        <v>6</v>
      </c>
      <c r="B31" s="61" t="s">
        <v>21</v>
      </c>
      <c r="C31" s="62" t="s">
        <v>79</v>
      </c>
      <c r="D31" s="63" t="s">
        <v>80</v>
      </c>
      <c r="E31" s="64" t="s">
        <v>81</v>
      </c>
      <c r="F31" s="63" t="s">
        <v>82</v>
      </c>
      <c r="G31" s="63" t="s">
        <v>83</v>
      </c>
      <c r="H31" s="65" t="s">
        <v>84</v>
      </c>
      <c r="I31" s="66">
        <v>17</v>
      </c>
      <c r="J31" s="67" t="s">
        <v>85</v>
      </c>
      <c r="K31" s="217" t="s">
        <v>40</v>
      </c>
      <c r="L31" s="64" t="s">
        <v>86</v>
      </c>
      <c r="M31" s="64" t="s">
        <v>87</v>
      </c>
      <c r="N31" s="64">
        <v>647</v>
      </c>
      <c r="O31" s="64">
        <v>-23</v>
      </c>
      <c r="P31" s="68" t="s">
        <v>43</v>
      </c>
    </row>
    <row r="32" spans="1:16" s="17" customFormat="1" hidden="1" x14ac:dyDescent="0.2">
      <c r="A32" s="46"/>
      <c r="B32" s="47"/>
      <c r="C32" s="48"/>
      <c r="D32" s="48"/>
      <c r="E32" s="24"/>
      <c r="F32" s="49"/>
      <c r="G32" s="49"/>
      <c r="H32" s="25"/>
      <c r="I32" s="50"/>
      <c r="J32" s="51"/>
      <c r="K32" s="219"/>
      <c r="L32" s="24"/>
      <c r="M32" s="24"/>
      <c r="N32" s="24"/>
      <c r="O32" s="70"/>
      <c r="P32" s="71"/>
    </row>
    <row r="33" spans="1:16" s="17" customFormat="1" hidden="1" x14ac:dyDescent="0.2">
      <c r="A33" s="46"/>
      <c r="B33" s="47"/>
      <c r="C33" s="48"/>
      <c r="D33" s="48"/>
      <c r="E33" s="24"/>
      <c r="F33" s="49"/>
      <c r="G33" s="49"/>
      <c r="H33" s="25"/>
      <c r="I33" s="50"/>
      <c r="J33" s="51"/>
      <c r="K33" s="24"/>
      <c r="L33" s="24"/>
      <c r="M33" s="24"/>
      <c r="N33" s="24"/>
      <c r="O33" s="70"/>
      <c r="P33" s="71"/>
    </row>
    <row r="34" spans="1:16" s="17" customFormat="1" hidden="1" x14ac:dyDescent="0.2">
      <c r="A34" s="46"/>
      <c r="B34" s="47"/>
      <c r="C34" s="48"/>
      <c r="D34" s="23"/>
      <c r="E34" s="24"/>
      <c r="F34" s="49"/>
      <c r="G34" s="49"/>
      <c r="H34" s="25"/>
      <c r="I34" s="26"/>
      <c r="J34" s="51"/>
      <c r="K34" s="24"/>
      <c r="L34" s="24"/>
      <c r="M34" s="24"/>
      <c r="N34" s="24"/>
      <c r="O34" s="70"/>
      <c r="P34" s="71"/>
    </row>
    <row r="35" spans="1:16" s="17" customFormat="1" ht="19.5" thickBot="1" x14ac:dyDescent="0.25">
      <c r="A35" s="226" t="s">
        <v>56</v>
      </c>
      <c r="B35" s="227"/>
      <c r="C35" s="227"/>
      <c r="D35" s="227"/>
      <c r="E35" s="227"/>
      <c r="F35" s="227"/>
      <c r="G35" s="227"/>
      <c r="H35" s="72">
        <f>H31+H32+H33+H34</f>
        <v>2.0833333333333333E-3</v>
      </c>
      <c r="I35" s="73">
        <f>SUM(I31:I34)</f>
        <v>17</v>
      </c>
      <c r="J35" s="74"/>
      <c r="K35" s="74"/>
      <c r="L35" s="74"/>
      <c r="M35" s="30"/>
      <c r="N35" s="30"/>
      <c r="O35" s="75"/>
      <c r="P35" s="76"/>
    </row>
    <row r="36" spans="1:16" s="17" customFormat="1" ht="24" customHeight="1" thickBot="1" x14ac:dyDescent="0.25">
      <c r="A36" s="228" t="s">
        <v>88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30"/>
    </row>
    <row r="37" spans="1:16" s="17" customFormat="1" ht="33" x14ac:dyDescent="0.2">
      <c r="A37" s="60">
        <v>7</v>
      </c>
      <c r="B37" s="61" t="s">
        <v>21</v>
      </c>
      <c r="C37" s="62" t="s">
        <v>89</v>
      </c>
      <c r="D37" s="63" t="s">
        <v>90</v>
      </c>
      <c r="E37" s="64" t="s">
        <v>24</v>
      </c>
      <c r="F37" s="63" t="s">
        <v>91</v>
      </c>
      <c r="G37" s="63" t="s">
        <v>92</v>
      </c>
      <c r="H37" s="272">
        <v>1.3888888888888888E-2</v>
      </c>
      <c r="I37" s="66">
        <v>57</v>
      </c>
      <c r="J37" s="67" t="s">
        <v>75</v>
      </c>
      <c r="K37" s="77" t="s">
        <v>28</v>
      </c>
      <c r="L37" s="231" t="s">
        <v>93</v>
      </c>
      <c r="M37" s="231" t="s">
        <v>94</v>
      </c>
      <c r="N37" s="77">
        <v>406</v>
      </c>
      <c r="O37" s="77">
        <v>-17</v>
      </c>
      <c r="P37" s="68" t="s">
        <v>95</v>
      </c>
    </row>
    <row r="38" spans="1:16" s="17" customFormat="1" ht="33" x14ac:dyDescent="0.2">
      <c r="A38" s="216">
        <v>8</v>
      </c>
      <c r="B38" s="47" t="s">
        <v>21</v>
      </c>
      <c r="C38" s="48" t="s">
        <v>89</v>
      </c>
      <c r="D38" s="23" t="s">
        <v>96</v>
      </c>
      <c r="E38" s="24" t="s">
        <v>97</v>
      </c>
      <c r="F38" s="23" t="s">
        <v>98</v>
      </c>
      <c r="G38" s="23" t="s">
        <v>99</v>
      </c>
      <c r="H38" s="273">
        <v>4.3750000000000004E-2</v>
      </c>
      <c r="I38" s="26">
        <v>32</v>
      </c>
      <c r="J38" s="78" t="s">
        <v>100</v>
      </c>
      <c r="K38" s="217" t="s">
        <v>28</v>
      </c>
      <c r="L38" s="215"/>
      <c r="M38" s="215"/>
      <c r="N38" s="79">
        <v>70</v>
      </c>
      <c r="O38" s="79">
        <v>-17</v>
      </c>
      <c r="P38" s="220" t="s">
        <v>75</v>
      </c>
    </row>
    <row r="39" spans="1:16" s="17" customFormat="1" ht="33" x14ac:dyDescent="0.2">
      <c r="A39" s="216"/>
      <c r="B39" s="47" t="s">
        <v>21</v>
      </c>
      <c r="C39" s="48" t="s">
        <v>89</v>
      </c>
      <c r="D39" s="23" t="s">
        <v>101</v>
      </c>
      <c r="E39" s="24" t="s">
        <v>97</v>
      </c>
      <c r="F39" s="23" t="s">
        <v>102</v>
      </c>
      <c r="G39" s="23" t="s">
        <v>103</v>
      </c>
      <c r="H39" s="273">
        <v>4.3055555555555562E-2</v>
      </c>
      <c r="I39" s="26">
        <v>32</v>
      </c>
      <c r="J39" s="78" t="s">
        <v>100</v>
      </c>
      <c r="K39" s="218"/>
      <c r="L39" s="215"/>
      <c r="M39" s="215"/>
      <c r="N39" s="79">
        <v>60</v>
      </c>
      <c r="O39" s="79">
        <v>-17</v>
      </c>
      <c r="P39" s="220"/>
    </row>
    <row r="40" spans="1:16" s="17" customFormat="1" ht="33" x14ac:dyDescent="0.2">
      <c r="A40" s="216"/>
      <c r="B40" s="47" t="s">
        <v>21</v>
      </c>
      <c r="C40" s="48" t="s">
        <v>89</v>
      </c>
      <c r="D40" s="23" t="s">
        <v>104</v>
      </c>
      <c r="E40" s="24" t="s">
        <v>97</v>
      </c>
      <c r="F40" s="23" t="s">
        <v>103</v>
      </c>
      <c r="G40" s="23" t="s">
        <v>105</v>
      </c>
      <c r="H40" s="273">
        <v>9.0277777777777787E-3</v>
      </c>
      <c r="I40" s="26">
        <v>7</v>
      </c>
      <c r="J40" s="78" t="s">
        <v>100</v>
      </c>
      <c r="K40" s="219"/>
      <c r="L40" s="215"/>
      <c r="M40" s="215"/>
      <c r="N40" s="79">
        <v>100</v>
      </c>
      <c r="O40" s="79">
        <v>-18</v>
      </c>
      <c r="P40" s="220"/>
    </row>
    <row r="41" spans="1:16" s="17" customFormat="1" ht="56.25" x14ac:dyDescent="0.2">
      <c r="A41" s="46">
        <v>9</v>
      </c>
      <c r="B41" s="47" t="s">
        <v>21</v>
      </c>
      <c r="C41" s="48" t="s">
        <v>89</v>
      </c>
      <c r="D41" s="23" t="s">
        <v>106</v>
      </c>
      <c r="E41" s="24" t="s">
        <v>107</v>
      </c>
      <c r="F41" s="23" t="s">
        <v>105</v>
      </c>
      <c r="G41" s="23" t="s">
        <v>108</v>
      </c>
      <c r="H41" s="273">
        <v>4.0972222222222222E-2</v>
      </c>
      <c r="I41" s="26">
        <v>266</v>
      </c>
      <c r="J41" s="78" t="s">
        <v>109</v>
      </c>
      <c r="K41" s="79" t="s">
        <v>40</v>
      </c>
      <c r="L41" s="79" t="s">
        <v>110</v>
      </c>
      <c r="M41" s="79" t="s">
        <v>111</v>
      </c>
      <c r="N41" s="79">
        <v>406</v>
      </c>
      <c r="O41" s="79">
        <v>-18</v>
      </c>
      <c r="P41" s="80" t="s">
        <v>43</v>
      </c>
    </row>
    <row r="42" spans="1:16" s="17" customFormat="1" ht="81" customHeight="1" x14ac:dyDescent="0.2">
      <c r="A42" s="46">
        <v>10</v>
      </c>
      <c r="B42" s="47" t="s">
        <v>21</v>
      </c>
      <c r="C42" s="48" t="s">
        <v>89</v>
      </c>
      <c r="D42" s="23" t="s">
        <v>112</v>
      </c>
      <c r="E42" s="24" t="s">
        <v>97</v>
      </c>
      <c r="F42" s="23" t="s">
        <v>108</v>
      </c>
      <c r="G42" s="23" t="s">
        <v>113</v>
      </c>
      <c r="H42" s="273">
        <v>0.1361111111111111</v>
      </c>
      <c r="I42" s="26">
        <v>650</v>
      </c>
      <c r="J42" s="78" t="s">
        <v>114</v>
      </c>
      <c r="K42" s="79" t="s">
        <v>28</v>
      </c>
      <c r="L42" s="79" t="s">
        <v>114</v>
      </c>
      <c r="M42" s="79" t="s">
        <v>94</v>
      </c>
      <c r="N42" s="79">
        <v>300</v>
      </c>
      <c r="O42" s="79">
        <v>-18</v>
      </c>
      <c r="P42" s="80" t="s">
        <v>95</v>
      </c>
    </row>
    <row r="43" spans="1:16" s="17" customFormat="1" ht="75" x14ac:dyDescent="0.2">
      <c r="A43" s="46">
        <v>11</v>
      </c>
      <c r="B43" s="47" t="s">
        <v>21</v>
      </c>
      <c r="C43" s="48" t="s">
        <v>89</v>
      </c>
      <c r="D43" s="23" t="s">
        <v>115</v>
      </c>
      <c r="E43" s="24" t="s">
        <v>97</v>
      </c>
      <c r="F43" s="23" t="s">
        <v>116</v>
      </c>
      <c r="G43" s="23" t="s">
        <v>117</v>
      </c>
      <c r="H43" s="273">
        <v>5.8333333333333327E-2</v>
      </c>
      <c r="I43" s="26">
        <v>84</v>
      </c>
      <c r="J43" s="78" t="s">
        <v>118</v>
      </c>
      <c r="K43" s="79" t="s">
        <v>119</v>
      </c>
      <c r="L43" s="79" t="s">
        <v>120</v>
      </c>
      <c r="M43" s="79" t="s">
        <v>111</v>
      </c>
      <c r="N43" s="79">
        <v>41</v>
      </c>
      <c r="O43" s="79">
        <v>-26</v>
      </c>
      <c r="P43" s="80" t="s">
        <v>55</v>
      </c>
    </row>
    <row r="44" spans="1:16" s="17" customFormat="1" ht="33" x14ac:dyDescent="0.2">
      <c r="A44" s="216">
        <v>12</v>
      </c>
      <c r="B44" s="223" t="s">
        <v>21</v>
      </c>
      <c r="C44" s="224" t="s">
        <v>89</v>
      </c>
      <c r="D44" s="225" t="s">
        <v>121</v>
      </c>
      <c r="E44" s="215" t="s">
        <v>97</v>
      </c>
      <c r="F44" s="23" t="s">
        <v>122</v>
      </c>
      <c r="G44" s="23" t="s">
        <v>123</v>
      </c>
      <c r="H44" s="25">
        <v>2.4305555555555556E-2</v>
      </c>
      <c r="I44" s="26">
        <v>72.900000000000006</v>
      </c>
      <c r="J44" s="206" t="s">
        <v>100</v>
      </c>
      <c r="K44" s="215" t="s">
        <v>28</v>
      </c>
      <c r="L44" s="215" t="s">
        <v>93</v>
      </c>
      <c r="M44" s="215" t="s">
        <v>94</v>
      </c>
      <c r="N44" s="215">
        <v>50</v>
      </c>
      <c r="O44" s="215">
        <v>-26</v>
      </c>
      <c r="P44" s="220" t="s">
        <v>75</v>
      </c>
    </row>
    <row r="45" spans="1:16" s="17" customFormat="1" ht="33" x14ac:dyDescent="0.2">
      <c r="A45" s="216"/>
      <c r="B45" s="223"/>
      <c r="C45" s="224"/>
      <c r="D45" s="225"/>
      <c r="E45" s="215"/>
      <c r="F45" s="23" t="s">
        <v>124</v>
      </c>
      <c r="G45" s="23" t="s">
        <v>125</v>
      </c>
      <c r="H45" s="25">
        <v>1.0416666666666666E-2</v>
      </c>
      <c r="I45" s="26">
        <v>31.25</v>
      </c>
      <c r="J45" s="206"/>
      <c r="K45" s="215"/>
      <c r="L45" s="215"/>
      <c r="M45" s="215"/>
      <c r="N45" s="215"/>
      <c r="O45" s="215"/>
      <c r="P45" s="220"/>
    </row>
    <row r="46" spans="1:16" s="17" customFormat="1" ht="33" x14ac:dyDescent="0.2">
      <c r="A46" s="46">
        <v>13</v>
      </c>
      <c r="B46" s="47" t="s">
        <v>21</v>
      </c>
      <c r="C46" s="48" t="s">
        <v>89</v>
      </c>
      <c r="D46" s="23" t="s">
        <v>121</v>
      </c>
      <c r="E46" s="24" t="s">
        <v>97</v>
      </c>
      <c r="F46" s="23" t="s">
        <v>126</v>
      </c>
      <c r="G46" s="23" t="s">
        <v>127</v>
      </c>
      <c r="H46" s="25">
        <v>5.347222222222222E-2</v>
      </c>
      <c r="I46" s="26">
        <v>160.4</v>
      </c>
      <c r="J46" s="78" t="s">
        <v>128</v>
      </c>
      <c r="K46" s="79" t="s">
        <v>28</v>
      </c>
      <c r="L46" s="215" t="s">
        <v>129</v>
      </c>
      <c r="M46" s="215" t="s">
        <v>94</v>
      </c>
      <c r="N46" s="79">
        <v>50</v>
      </c>
      <c r="O46" s="79">
        <v>-29</v>
      </c>
      <c r="P46" s="80" t="s">
        <v>43</v>
      </c>
    </row>
    <row r="47" spans="1:16" s="17" customFormat="1" ht="33" x14ac:dyDescent="0.2">
      <c r="A47" s="216">
        <v>14</v>
      </c>
      <c r="B47" s="47" t="s">
        <v>21</v>
      </c>
      <c r="C47" s="48" t="s">
        <v>89</v>
      </c>
      <c r="D47" s="23" t="s">
        <v>130</v>
      </c>
      <c r="E47" s="24" t="s">
        <v>97</v>
      </c>
      <c r="F47" s="23" t="s">
        <v>131</v>
      </c>
      <c r="G47" s="23" t="s">
        <v>132</v>
      </c>
      <c r="H47" s="25">
        <v>4.6527777777777779E-2</v>
      </c>
      <c r="I47" s="26">
        <v>111.6</v>
      </c>
      <c r="J47" s="78" t="s">
        <v>100</v>
      </c>
      <c r="K47" s="217" t="s">
        <v>28</v>
      </c>
      <c r="L47" s="215"/>
      <c r="M47" s="215"/>
      <c r="N47" s="79">
        <v>50</v>
      </c>
      <c r="O47" s="79">
        <v>-29</v>
      </c>
      <c r="P47" s="220" t="s">
        <v>75</v>
      </c>
    </row>
    <row r="48" spans="1:16" s="17" customFormat="1" ht="33" x14ac:dyDescent="0.2">
      <c r="A48" s="216"/>
      <c r="B48" s="47" t="s">
        <v>21</v>
      </c>
      <c r="C48" s="48" t="s">
        <v>89</v>
      </c>
      <c r="D48" s="23" t="s">
        <v>121</v>
      </c>
      <c r="E48" s="24" t="s">
        <v>97</v>
      </c>
      <c r="F48" s="23" t="s">
        <v>133</v>
      </c>
      <c r="G48" s="23" t="s">
        <v>134</v>
      </c>
      <c r="H48" s="25">
        <v>4.4444444444444446E-2</v>
      </c>
      <c r="I48" s="26">
        <v>133.30000000000001</v>
      </c>
      <c r="J48" s="78" t="s">
        <v>100</v>
      </c>
      <c r="K48" s="218"/>
      <c r="L48" s="215"/>
      <c r="M48" s="215"/>
      <c r="N48" s="79">
        <v>50</v>
      </c>
      <c r="O48" s="79">
        <v>-29</v>
      </c>
      <c r="P48" s="220"/>
    </row>
    <row r="49" spans="1:16" s="17" customFormat="1" ht="33" x14ac:dyDescent="0.2">
      <c r="A49" s="216"/>
      <c r="B49" s="47" t="s">
        <v>21</v>
      </c>
      <c r="C49" s="48" t="s">
        <v>89</v>
      </c>
      <c r="D49" s="23" t="s">
        <v>130</v>
      </c>
      <c r="E49" s="24" t="s">
        <v>97</v>
      </c>
      <c r="F49" s="23" t="s">
        <v>135</v>
      </c>
      <c r="G49" s="23" t="s">
        <v>136</v>
      </c>
      <c r="H49" s="25">
        <v>4.4444444444444446E-2</v>
      </c>
      <c r="I49" s="26">
        <v>113</v>
      </c>
      <c r="J49" s="78" t="s">
        <v>100</v>
      </c>
      <c r="K49" s="218"/>
      <c r="L49" s="215"/>
      <c r="M49" s="215"/>
      <c r="N49" s="79">
        <v>50</v>
      </c>
      <c r="O49" s="79">
        <v>-29</v>
      </c>
      <c r="P49" s="220"/>
    </row>
    <row r="50" spans="1:16" s="17" customFormat="1" ht="33" x14ac:dyDescent="0.2">
      <c r="A50" s="216"/>
      <c r="B50" s="47" t="s">
        <v>21</v>
      </c>
      <c r="C50" s="48" t="s">
        <v>89</v>
      </c>
      <c r="D50" s="23" t="s">
        <v>121</v>
      </c>
      <c r="E50" s="24" t="s">
        <v>97</v>
      </c>
      <c r="F50" s="23" t="s">
        <v>137</v>
      </c>
      <c r="G50" s="23" t="s">
        <v>138</v>
      </c>
      <c r="H50" s="25">
        <v>4.3055555555555562E-2</v>
      </c>
      <c r="I50" s="26">
        <v>134.30000000000001</v>
      </c>
      <c r="J50" s="78" t="s">
        <v>100</v>
      </c>
      <c r="K50" s="218"/>
      <c r="L50" s="215"/>
      <c r="M50" s="215"/>
      <c r="N50" s="79">
        <v>50</v>
      </c>
      <c r="O50" s="79">
        <v>-29</v>
      </c>
      <c r="P50" s="220"/>
    </row>
    <row r="51" spans="1:16" s="17" customFormat="1" ht="33" x14ac:dyDescent="0.2">
      <c r="A51" s="216"/>
      <c r="B51" s="47" t="s">
        <v>21</v>
      </c>
      <c r="C51" s="48" t="s">
        <v>89</v>
      </c>
      <c r="D51" s="23" t="s">
        <v>130</v>
      </c>
      <c r="E51" s="24" t="s">
        <v>97</v>
      </c>
      <c r="F51" s="23" t="s">
        <v>139</v>
      </c>
      <c r="G51" s="23" t="s">
        <v>140</v>
      </c>
      <c r="H51" s="25">
        <v>4.1666666666666664E-2</v>
      </c>
      <c r="I51" s="26">
        <v>115</v>
      </c>
      <c r="J51" s="78" t="s">
        <v>100</v>
      </c>
      <c r="K51" s="218"/>
      <c r="L51" s="215"/>
      <c r="M51" s="215"/>
      <c r="N51" s="79">
        <v>50</v>
      </c>
      <c r="O51" s="79">
        <v>-29</v>
      </c>
      <c r="P51" s="220"/>
    </row>
    <row r="52" spans="1:16" s="17" customFormat="1" ht="37.5" x14ac:dyDescent="0.2">
      <c r="A52" s="216"/>
      <c r="B52" s="47" t="s">
        <v>21</v>
      </c>
      <c r="C52" s="48" t="s">
        <v>89</v>
      </c>
      <c r="D52" s="23" t="s">
        <v>35</v>
      </c>
      <c r="E52" s="24" t="s">
        <v>97</v>
      </c>
      <c r="F52" s="23" t="s">
        <v>141</v>
      </c>
      <c r="G52" s="23" t="s">
        <v>140</v>
      </c>
      <c r="H52" s="25">
        <v>2.9861111111111113E-2</v>
      </c>
      <c r="I52" s="26">
        <v>250.8</v>
      </c>
      <c r="J52" s="78" t="s">
        <v>142</v>
      </c>
      <c r="K52" s="219"/>
      <c r="L52" s="215"/>
      <c r="M52" s="215"/>
      <c r="N52" s="79">
        <v>406</v>
      </c>
      <c r="O52" s="79">
        <v>-29</v>
      </c>
      <c r="P52" s="220"/>
    </row>
    <row r="53" spans="1:16" s="17" customFormat="1" ht="75.75" thickBot="1" x14ac:dyDescent="0.25">
      <c r="A53" s="27">
        <v>15</v>
      </c>
      <c r="B53" s="28" t="s">
        <v>21</v>
      </c>
      <c r="C53" s="29" t="s">
        <v>89</v>
      </c>
      <c r="D53" s="31" t="s">
        <v>128</v>
      </c>
      <c r="E53" s="30" t="s">
        <v>143</v>
      </c>
      <c r="F53" s="31" t="s">
        <v>144</v>
      </c>
      <c r="G53" s="31" t="s">
        <v>145</v>
      </c>
      <c r="H53" s="82">
        <v>7.6388888888888886E-3</v>
      </c>
      <c r="I53" s="33">
        <v>49.5</v>
      </c>
      <c r="J53" s="34" t="s">
        <v>118</v>
      </c>
      <c r="K53" s="30" t="s">
        <v>119</v>
      </c>
      <c r="L53" s="30" t="s">
        <v>146</v>
      </c>
      <c r="M53" s="30" t="s">
        <v>111</v>
      </c>
      <c r="N53" s="30">
        <v>406</v>
      </c>
      <c r="O53" s="30">
        <v>-1</v>
      </c>
      <c r="P53" s="35" t="s">
        <v>55</v>
      </c>
    </row>
    <row r="54" spans="1:16" ht="19.5" thickBot="1" x14ac:dyDescent="0.25">
      <c r="A54" s="221"/>
      <c r="B54" s="222"/>
      <c r="C54" s="222"/>
      <c r="D54" s="222"/>
      <c r="E54" s="222"/>
      <c r="F54" s="222"/>
      <c r="G54" s="222"/>
      <c r="H54" s="83">
        <f>SUM(H37:H53)</f>
        <v>0.6909722222222221</v>
      </c>
      <c r="I54" s="84">
        <f>SUM(I37:I53)</f>
        <v>2300.0500000000002</v>
      </c>
      <c r="J54" s="9"/>
      <c r="K54" s="9"/>
      <c r="L54" s="9"/>
      <c r="M54" s="85"/>
      <c r="N54" s="85"/>
      <c r="O54" s="85"/>
      <c r="P54" s="86"/>
    </row>
    <row r="55" spans="1:16" s="17" customFormat="1" ht="21" thickBot="1" x14ac:dyDescent="0.25">
      <c r="A55" s="210" t="s">
        <v>148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</row>
    <row r="56" spans="1:16" s="17" customFormat="1" ht="50.25" customHeight="1" thickBot="1" x14ac:dyDescent="0.25">
      <c r="A56" s="87" t="s">
        <v>3</v>
      </c>
      <c r="B56" s="88" t="s">
        <v>4</v>
      </c>
      <c r="C56" s="88" t="s">
        <v>5</v>
      </c>
      <c r="D56" s="88" t="s">
        <v>6</v>
      </c>
      <c r="E56" s="88" t="s">
        <v>149</v>
      </c>
      <c r="F56" s="212" t="s">
        <v>150</v>
      </c>
      <c r="G56" s="212"/>
      <c r="H56" s="212" t="s">
        <v>151</v>
      </c>
      <c r="I56" s="212"/>
      <c r="J56" s="212"/>
      <c r="K56" s="88" t="s">
        <v>13</v>
      </c>
      <c r="L56" s="88" t="s">
        <v>16</v>
      </c>
      <c r="M56" s="89" t="s">
        <v>17</v>
      </c>
    </row>
    <row r="57" spans="1:16" s="17" customFormat="1" ht="75" x14ac:dyDescent="0.2">
      <c r="A57" s="60">
        <v>1</v>
      </c>
      <c r="B57" s="61" t="s">
        <v>21</v>
      </c>
      <c r="C57" s="62" t="s">
        <v>79</v>
      </c>
      <c r="D57" s="62" t="s">
        <v>152</v>
      </c>
      <c r="E57" s="64" t="s">
        <v>153</v>
      </c>
      <c r="F57" s="213" t="s">
        <v>154</v>
      </c>
      <c r="G57" s="213"/>
      <c r="H57" s="214" t="s">
        <v>81</v>
      </c>
      <c r="I57" s="214"/>
      <c r="J57" s="214"/>
      <c r="K57" s="64" t="s">
        <v>155</v>
      </c>
      <c r="L57" s="64">
        <v>-15</v>
      </c>
      <c r="M57" s="90" t="s">
        <v>68</v>
      </c>
    </row>
    <row r="58" spans="1:16" s="17" customFormat="1" ht="37.5" x14ac:dyDescent="0.2">
      <c r="A58" s="46">
        <v>2</v>
      </c>
      <c r="B58" s="47" t="s">
        <v>21</v>
      </c>
      <c r="C58" s="48" t="s">
        <v>156</v>
      </c>
      <c r="D58" s="48" t="s">
        <v>157</v>
      </c>
      <c r="E58" s="24" t="s">
        <v>158</v>
      </c>
      <c r="F58" s="205" t="s">
        <v>154</v>
      </c>
      <c r="G58" s="205"/>
      <c r="H58" s="206" t="s">
        <v>81</v>
      </c>
      <c r="I58" s="206"/>
      <c r="J58" s="206"/>
      <c r="K58" s="24" t="s">
        <v>159</v>
      </c>
      <c r="L58" s="24">
        <v>-6</v>
      </c>
      <c r="M58" s="91" t="s">
        <v>68</v>
      </c>
    </row>
    <row r="59" spans="1:16" s="17" customFormat="1" ht="37.5" x14ac:dyDescent="0.2">
      <c r="A59" s="46">
        <v>3</v>
      </c>
      <c r="B59" s="47" t="s">
        <v>21</v>
      </c>
      <c r="C59" s="53" t="s">
        <v>160</v>
      </c>
      <c r="D59" s="23" t="s">
        <v>161</v>
      </c>
      <c r="E59" s="24" t="s">
        <v>60</v>
      </c>
      <c r="F59" s="205" t="s">
        <v>162</v>
      </c>
      <c r="G59" s="205"/>
      <c r="H59" s="206" t="s">
        <v>163</v>
      </c>
      <c r="I59" s="206"/>
      <c r="J59" s="206"/>
      <c r="K59" s="24" t="s">
        <v>164</v>
      </c>
      <c r="L59" s="24">
        <v>-5</v>
      </c>
      <c r="M59" s="91" t="s">
        <v>68</v>
      </c>
    </row>
    <row r="60" spans="1:16" s="17" customFormat="1" ht="37.5" x14ac:dyDescent="0.2">
      <c r="A60" s="46">
        <v>4</v>
      </c>
      <c r="B60" s="47" t="s">
        <v>21</v>
      </c>
      <c r="C60" s="48" t="s">
        <v>89</v>
      </c>
      <c r="D60" s="23" t="s">
        <v>157</v>
      </c>
      <c r="E60" s="24" t="s">
        <v>60</v>
      </c>
      <c r="F60" s="205" t="s">
        <v>165</v>
      </c>
      <c r="G60" s="205"/>
      <c r="H60" s="206" t="s">
        <v>166</v>
      </c>
      <c r="I60" s="206"/>
      <c r="J60" s="206"/>
      <c r="K60" s="24" t="s">
        <v>167</v>
      </c>
      <c r="L60" s="24">
        <v>-17</v>
      </c>
      <c r="M60" s="91" t="s">
        <v>68</v>
      </c>
    </row>
    <row r="61" spans="1:16" s="17" customFormat="1" ht="37.5" x14ac:dyDescent="0.2">
      <c r="A61" s="46">
        <v>5</v>
      </c>
      <c r="B61" s="47" t="s">
        <v>21</v>
      </c>
      <c r="C61" s="53" t="s">
        <v>168</v>
      </c>
      <c r="D61" s="23" t="s">
        <v>169</v>
      </c>
      <c r="E61" s="24" t="s">
        <v>170</v>
      </c>
      <c r="F61" s="205" t="s">
        <v>171</v>
      </c>
      <c r="G61" s="205"/>
      <c r="H61" s="206" t="s">
        <v>172</v>
      </c>
      <c r="I61" s="206"/>
      <c r="J61" s="206"/>
      <c r="K61" s="24" t="s">
        <v>118</v>
      </c>
      <c r="L61" s="24">
        <v>-5</v>
      </c>
      <c r="M61" s="91" t="s">
        <v>55</v>
      </c>
    </row>
    <row r="62" spans="1:16" s="17" customFormat="1" ht="64.5" customHeight="1" x14ac:dyDescent="0.2">
      <c r="A62" s="46">
        <v>6</v>
      </c>
      <c r="B62" s="47" t="s">
        <v>21</v>
      </c>
      <c r="C62" s="48" t="s">
        <v>89</v>
      </c>
      <c r="D62" s="23" t="s">
        <v>173</v>
      </c>
      <c r="E62" s="24" t="s">
        <v>60</v>
      </c>
      <c r="F62" s="205" t="s">
        <v>174</v>
      </c>
      <c r="G62" s="205"/>
      <c r="H62" s="206" t="s">
        <v>175</v>
      </c>
      <c r="I62" s="206"/>
      <c r="J62" s="206"/>
      <c r="K62" s="24" t="s">
        <v>176</v>
      </c>
      <c r="L62" s="24">
        <v>-26</v>
      </c>
      <c r="M62" s="91" t="s">
        <v>43</v>
      </c>
    </row>
    <row r="63" spans="1:16" s="17" customFormat="1" ht="64.5" customHeight="1" x14ac:dyDescent="0.2">
      <c r="A63" s="46">
        <v>7</v>
      </c>
      <c r="B63" s="47" t="s">
        <v>21</v>
      </c>
      <c r="C63" s="48" t="s">
        <v>89</v>
      </c>
      <c r="D63" s="81" t="s">
        <v>106</v>
      </c>
      <c r="E63" s="79" t="s">
        <v>81</v>
      </c>
      <c r="F63" s="205" t="s">
        <v>177</v>
      </c>
      <c r="G63" s="205"/>
      <c r="H63" s="207" t="s">
        <v>178</v>
      </c>
      <c r="I63" s="208"/>
      <c r="J63" s="209"/>
      <c r="K63" s="79" t="s">
        <v>179</v>
      </c>
      <c r="L63" s="79">
        <v>-14</v>
      </c>
      <c r="M63" s="91" t="s">
        <v>68</v>
      </c>
    </row>
    <row r="64" spans="1:16" s="17" customFormat="1" ht="56.25" x14ac:dyDescent="0.2">
      <c r="A64" s="46">
        <v>8</v>
      </c>
      <c r="B64" s="47" t="s">
        <v>21</v>
      </c>
      <c r="C64" s="48" t="s">
        <v>89</v>
      </c>
      <c r="D64" s="23" t="s">
        <v>173</v>
      </c>
      <c r="E64" s="24" t="s">
        <v>60</v>
      </c>
      <c r="F64" s="205" t="s">
        <v>180</v>
      </c>
      <c r="G64" s="205"/>
      <c r="H64" s="206" t="s">
        <v>175</v>
      </c>
      <c r="I64" s="206"/>
      <c r="J64" s="206"/>
      <c r="K64" s="24" t="s">
        <v>176</v>
      </c>
      <c r="L64" s="24">
        <v>-26</v>
      </c>
      <c r="M64" s="91" t="s">
        <v>43</v>
      </c>
    </row>
    <row r="65" spans="1:13" s="17" customFormat="1" ht="56.25" x14ac:dyDescent="0.2">
      <c r="A65" s="46">
        <v>9</v>
      </c>
      <c r="B65" s="47" t="s">
        <v>21</v>
      </c>
      <c r="C65" s="48" t="s">
        <v>89</v>
      </c>
      <c r="D65" s="23" t="s">
        <v>173</v>
      </c>
      <c r="E65" s="24" t="s">
        <v>60</v>
      </c>
      <c r="F65" s="205" t="s">
        <v>181</v>
      </c>
      <c r="G65" s="205"/>
      <c r="H65" s="206" t="s">
        <v>175</v>
      </c>
      <c r="I65" s="206"/>
      <c r="J65" s="206"/>
      <c r="K65" s="24" t="s">
        <v>176</v>
      </c>
      <c r="L65" s="24">
        <v>-23</v>
      </c>
      <c r="M65" s="91" t="s">
        <v>43</v>
      </c>
    </row>
    <row r="66" spans="1:13" s="17" customFormat="1" ht="33" x14ac:dyDescent="0.2">
      <c r="A66" s="46">
        <v>10</v>
      </c>
      <c r="B66" s="47" t="s">
        <v>21</v>
      </c>
      <c r="C66" s="53" t="s">
        <v>79</v>
      </c>
      <c r="D66" s="23" t="s">
        <v>152</v>
      </c>
      <c r="E66" s="24" t="s">
        <v>158</v>
      </c>
      <c r="F66" s="205" t="s">
        <v>182</v>
      </c>
      <c r="G66" s="205"/>
      <c r="H66" s="206" t="s">
        <v>183</v>
      </c>
      <c r="I66" s="206"/>
      <c r="J66" s="206"/>
      <c r="K66" s="24" t="s">
        <v>183</v>
      </c>
      <c r="L66" s="24">
        <v>-15</v>
      </c>
      <c r="M66" s="91" t="s">
        <v>68</v>
      </c>
    </row>
    <row r="67" spans="1:13" s="17" customFormat="1" ht="37.5" customHeight="1" x14ac:dyDescent="0.2">
      <c r="A67" s="46">
        <v>11</v>
      </c>
      <c r="B67" s="47" t="s">
        <v>21</v>
      </c>
      <c r="C67" s="53" t="s">
        <v>46</v>
      </c>
      <c r="D67" s="23" t="s">
        <v>184</v>
      </c>
      <c r="E67" s="24" t="s">
        <v>81</v>
      </c>
      <c r="F67" s="205" t="s">
        <v>185</v>
      </c>
      <c r="G67" s="205"/>
      <c r="H67" s="206" t="s">
        <v>186</v>
      </c>
      <c r="I67" s="206"/>
      <c r="J67" s="206"/>
      <c r="K67" s="24" t="s">
        <v>186</v>
      </c>
      <c r="L67" s="24">
        <v>-8</v>
      </c>
      <c r="M67" s="91" t="s">
        <v>55</v>
      </c>
    </row>
    <row r="68" spans="1:13" s="17" customFormat="1" ht="37.5" customHeight="1" x14ac:dyDescent="0.2">
      <c r="A68" s="46">
        <v>12</v>
      </c>
      <c r="B68" s="47" t="s">
        <v>21</v>
      </c>
      <c r="C68" s="48" t="s">
        <v>58</v>
      </c>
      <c r="D68" s="23" t="s">
        <v>187</v>
      </c>
      <c r="E68" s="24" t="s">
        <v>60</v>
      </c>
      <c r="F68" s="205" t="s">
        <v>188</v>
      </c>
      <c r="G68" s="205"/>
      <c r="H68" s="206" t="s">
        <v>189</v>
      </c>
      <c r="I68" s="206"/>
      <c r="J68" s="206"/>
      <c r="K68" s="24" t="s">
        <v>190</v>
      </c>
      <c r="L68" s="24">
        <v>-5</v>
      </c>
      <c r="M68" s="91" t="s">
        <v>68</v>
      </c>
    </row>
    <row r="69" spans="1:13" s="17" customFormat="1" ht="37.5" customHeight="1" x14ac:dyDescent="0.2">
      <c r="A69" s="46">
        <v>13</v>
      </c>
      <c r="B69" s="47" t="s">
        <v>21</v>
      </c>
      <c r="C69" s="53" t="s">
        <v>46</v>
      </c>
      <c r="D69" s="23" t="s">
        <v>184</v>
      </c>
      <c r="E69" s="24" t="s">
        <v>81</v>
      </c>
      <c r="F69" s="205" t="s">
        <v>191</v>
      </c>
      <c r="G69" s="205"/>
      <c r="H69" s="206" t="s">
        <v>192</v>
      </c>
      <c r="I69" s="206"/>
      <c r="J69" s="206"/>
      <c r="K69" s="24" t="s">
        <v>193</v>
      </c>
      <c r="L69" s="24">
        <v>-2</v>
      </c>
      <c r="M69" s="91" t="s">
        <v>55</v>
      </c>
    </row>
    <row r="70" spans="1:13" s="17" customFormat="1" ht="33" x14ac:dyDescent="0.2">
      <c r="A70" s="46">
        <v>14</v>
      </c>
      <c r="B70" s="47" t="s">
        <v>21</v>
      </c>
      <c r="C70" s="48" t="s">
        <v>194</v>
      </c>
      <c r="D70" s="23" t="s">
        <v>152</v>
      </c>
      <c r="E70" s="24" t="s">
        <v>195</v>
      </c>
      <c r="F70" s="205" t="s">
        <v>196</v>
      </c>
      <c r="G70" s="205"/>
      <c r="H70" s="206" t="s">
        <v>197</v>
      </c>
      <c r="I70" s="206"/>
      <c r="J70" s="206"/>
      <c r="K70" s="24" t="s">
        <v>198</v>
      </c>
      <c r="L70" s="24">
        <v>-12</v>
      </c>
      <c r="M70" s="91" t="s">
        <v>68</v>
      </c>
    </row>
    <row r="71" spans="1:13" s="17" customFormat="1" ht="56.25" x14ac:dyDescent="0.2">
      <c r="A71" s="46">
        <v>15</v>
      </c>
      <c r="B71" s="47" t="s">
        <v>21</v>
      </c>
      <c r="C71" s="48" t="s">
        <v>199</v>
      </c>
      <c r="D71" s="48" t="s">
        <v>200</v>
      </c>
      <c r="E71" s="24" t="s">
        <v>60</v>
      </c>
      <c r="F71" s="205" t="s">
        <v>201</v>
      </c>
      <c r="G71" s="205"/>
      <c r="H71" s="206" t="s">
        <v>202</v>
      </c>
      <c r="I71" s="206"/>
      <c r="J71" s="206"/>
      <c r="K71" s="24" t="s">
        <v>202</v>
      </c>
      <c r="L71" s="24">
        <v>-11</v>
      </c>
      <c r="M71" s="91" t="s">
        <v>68</v>
      </c>
    </row>
    <row r="72" spans="1:13" s="17" customFormat="1" ht="37.5" x14ac:dyDescent="0.2">
      <c r="A72" s="46">
        <v>16</v>
      </c>
      <c r="B72" s="47" t="s">
        <v>21</v>
      </c>
      <c r="C72" s="48" t="s">
        <v>46</v>
      </c>
      <c r="D72" s="48" t="s">
        <v>203</v>
      </c>
      <c r="E72" s="24" t="s">
        <v>60</v>
      </c>
      <c r="F72" s="205" t="s">
        <v>204</v>
      </c>
      <c r="G72" s="205"/>
      <c r="H72" s="206" t="s">
        <v>205</v>
      </c>
      <c r="I72" s="206"/>
      <c r="J72" s="206"/>
      <c r="K72" s="24" t="s">
        <v>206</v>
      </c>
      <c r="L72" s="24">
        <v>-13</v>
      </c>
      <c r="M72" s="91" t="s">
        <v>68</v>
      </c>
    </row>
    <row r="73" spans="1:13" s="17" customFormat="1" ht="37.5" customHeight="1" x14ac:dyDescent="0.2">
      <c r="A73" s="46">
        <v>17</v>
      </c>
      <c r="B73" s="47" t="s">
        <v>21</v>
      </c>
      <c r="C73" s="48" t="s">
        <v>207</v>
      </c>
      <c r="D73" s="48" t="s">
        <v>203</v>
      </c>
      <c r="E73" s="24" t="s">
        <v>60</v>
      </c>
      <c r="F73" s="205" t="s">
        <v>208</v>
      </c>
      <c r="G73" s="205"/>
      <c r="H73" s="206" t="s">
        <v>209</v>
      </c>
      <c r="I73" s="206"/>
      <c r="J73" s="206"/>
      <c r="K73" s="24" t="s">
        <v>209</v>
      </c>
      <c r="L73" s="24">
        <v>-12</v>
      </c>
      <c r="M73" s="91" t="s">
        <v>68</v>
      </c>
    </row>
    <row r="74" spans="1:13" s="17" customFormat="1" ht="37.5" x14ac:dyDescent="0.2">
      <c r="A74" s="46">
        <v>18</v>
      </c>
      <c r="B74" s="47" t="s">
        <v>21</v>
      </c>
      <c r="C74" s="48" t="s">
        <v>210</v>
      </c>
      <c r="D74" s="48" t="s">
        <v>211</v>
      </c>
      <c r="E74" s="24" t="s">
        <v>60</v>
      </c>
      <c r="F74" s="205" t="s">
        <v>212</v>
      </c>
      <c r="G74" s="205"/>
      <c r="H74" s="206" t="s">
        <v>213</v>
      </c>
      <c r="I74" s="206"/>
      <c r="J74" s="206"/>
      <c r="K74" s="24" t="s">
        <v>214</v>
      </c>
      <c r="L74" s="24">
        <v>-2</v>
      </c>
      <c r="M74" s="91" t="s">
        <v>55</v>
      </c>
    </row>
    <row r="75" spans="1:13" s="17" customFormat="1" ht="37.5" x14ac:dyDescent="0.2">
      <c r="A75" s="46">
        <v>19</v>
      </c>
      <c r="B75" s="47" t="s">
        <v>21</v>
      </c>
      <c r="C75" s="48" t="s">
        <v>46</v>
      </c>
      <c r="D75" s="48" t="s">
        <v>203</v>
      </c>
      <c r="E75" s="24" t="s">
        <v>81</v>
      </c>
      <c r="F75" s="205" t="s">
        <v>215</v>
      </c>
      <c r="G75" s="205"/>
      <c r="H75" s="206" t="s">
        <v>216</v>
      </c>
      <c r="I75" s="206"/>
      <c r="J75" s="206"/>
      <c r="K75" s="24" t="s">
        <v>216</v>
      </c>
      <c r="L75" s="24">
        <v>-5</v>
      </c>
      <c r="M75" s="91" t="s">
        <v>55</v>
      </c>
    </row>
    <row r="76" spans="1:13" s="17" customFormat="1" ht="38.25" thickBot="1" x14ac:dyDescent="0.25">
      <c r="A76" s="27">
        <v>20</v>
      </c>
      <c r="B76" s="47" t="s">
        <v>21</v>
      </c>
      <c r="C76" s="48" t="s">
        <v>210</v>
      </c>
      <c r="D76" s="48" t="s">
        <v>217</v>
      </c>
      <c r="E76" s="24" t="s">
        <v>60</v>
      </c>
      <c r="F76" s="205" t="s">
        <v>218</v>
      </c>
      <c r="G76" s="205"/>
      <c r="H76" s="206" t="s">
        <v>219</v>
      </c>
      <c r="I76" s="206"/>
      <c r="J76" s="206"/>
      <c r="K76" s="24" t="s">
        <v>220</v>
      </c>
      <c r="L76" s="24">
        <v>0</v>
      </c>
      <c r="M76" s="91" t="s">
        <v>68</v>
      </c>
    </row>
    <row r="77" spans="1:13" s="17" customFormat="1" ht="38.25" thickBot="1" x14ac:dyDescent="0.25">
      <c r="A77" s="27">
        <v>21</v>
      </c>
      <c r="B77" s="28" t="s">
        <v>21</v>
      </c>
      <c r="C77" s="29" t="s">
        <v>46</v>
      </c>
      <c r="D77" s="29" t="s">
        <v>221</v>
      </c>
      <c r="E77" s="30" t="s">
        <v>60</v>
      </c>
      <c r="F77" s="198" t="s">
        <v>222</v>
      </c>
      <c r="G77" s="198"/>
      <c r="H77" s="199" t="s">
        <v>223</v>
      </c>
      <c r="I77" s="199"/>
      <c r="J77" s="199"/>
      <c r="K77" s="30" t="s">
        <v>224</v>
      </c>
      <c r="L77" s="30">
        <v>-16</v>
      </c>
      <c r="M77" s="92" t="s">
        <v>55</v>
      </c>
    </row>
    <row r="78" spans="1:13" ht="16.5" x14ac:dyDescent="0.25">
      <c r="B78" s="200" t="s">
        <v>225</v>
      </c>
      <c r="C78" s="200"/>
      <c r="D78" s="200"/>
      <c r="E78" s="93"/>
      <c r="F78" s="94"/>
      <c r="G78" s="95"/>
      <c r="H78" s="96"/>
    </row>
    <row r="79" spans="1:13" ht="19.5" thickBot="1" x14ac:dyDescent="0.3">
      <c r="B79" s="98"/>
      <c r="C79" s="99"/>
      <c r="D79" s="100"/>
      <c r="E79" s="93"/>
      <c r="F79" s="94"/>
      <c r="G79" s="95"/>
      <c r="H79" s="96"/>
    </row>
    <row r="80" spans="1:13" ht="33.75" thickBot="1" x14ac:dyDescent="0.25">
      <c r="A80" s="201" t="s">
        <v>226</v>
      </c>
      <c r="B80" s="202"/>
      <c r="C80" s="101" t="s">
        <v>227</v>
      </c>
      <c r="D80" s="101" t="s">
        <v>228</v>
      </c>
      <c r="E80" s="101" t="s">
        <v>229</v>
      </c>
      <c r="F80" s="102"/>
      <c r="G80" s="102"/>
      <c r="H80" s="103"/>
      <c r="J80" s="104" t="s">
        <v>230</v>
      </c>
      <c r="K80" s="105" t="s">
        <v>231</v>
      </c>
      <c r="L80" s="106" t="s">
        <v>232</v>
      </c>
    </row>
    <row r="81" spans="1:12" ht="48" customHeight="1" x14ac:dyDescent="0.2">
      <c r="A81" s="203" t="s">
        <v>233</v>
      </c>
      <c r="B81" s="204"/>
      <c r="C81" s="107">
        <f>SUM(C82:C86)</f>
        <v>14</v>
      </c>
      <c r="D81" s="107">
        <f>SUM(D82:D86)</f>
        <v>21</v>
      </c>
      <c r="E81" s="107">
        <f>SUM(E82:E86)</f>
        <v>6</v>
      </c>
      <c r="F81" s="102"/>
      <c r="G81" s="102"/>
      <c r="H81" s="108"/>
      <c r="I81" s="109"/>
      <c r="J81" s="110">
        <v>1</v>
      </c>
      <c r="K81" s="111" t="s">
        <v>234</v>
      </c>
      <c r="L81" s="112"/>
    </row>
    <row r="82" spans="1:12" ht="51" customHeight="1" x14ac:dyDescent="0.2">
      <c r="A82" s="190" t="s">
        <v>235</v>
      </c>
      <c r="B82" s="191"/>
      <c r="C82" s="113">
        <v>1</v>
      </c>
      <c r="D82" s="114">
        <v>12</v>
      </c>
      <c r="E82" s="113">
        <v>3</v>
      </c>
      <c r="F82" s="102"/>
      <c r="G82" s="102"/>
      <c r="H82" s="108"/>
      <c r="I82" s="115"/>
      <c r="J82" s="116">
        <v>2</v>
      </c>
      <c r="K82" s="117" t="s">
        <v>236</v>
      </c>
      <c r="L82" s="118"/>
    </row>
    <row r="83" spans="1:12" ht="51.75" customHeight="1" x14ac:dyDescent="0.2">
      <c r="A83" s="190" t="s">
        <v>237</v>
      </c>
      <c r="B83" s="191"/>
      <c r="C83" s="113">
        <v>3</v>
      </c>
      <c r="D83" s="114">
        <v>6</v>
      </c>
      <c r="E83" s="113"/>
      <c r="F83" s="102"/>
      <c r="G83" s="102"/>
      <c r="H83" s="108"/>
      <c r="I83" s="115"/>
      <c r="J83" s="119" t="s">
        <v>238</v>
      </c>
      <c r="K83" s="117" t="s">
        <v>239</v>
      </c>
      <c r="L83" s="118">
        <v>2</v>
      </c>
    </row>
    <row r="84" spans="1:12" ht="46.5" customHeight="1" x14ac:dyDescent="0.2">
      <c r="A84" s="192" t="s">
        <v>240</v>
      </c>
      <c r="B84" s="193"/>
      <c r="C84" s="113">
        <v>4</v>
      </c>
      <c r="D84" s="114">
        <v>3</v>
      </c>
      <c r="E84" s="113">
        <v>1</v>
      </c>
      <c r="F84" s="102"/>
      <c r="G84" s="102"/>
      <c r="H84" s="108"/>
      <c r="I84" s="115"/>
      <c r="J84" s="119" t="s">
        <v>241</v>
      </c>
      <c r="K84" s="117" t="s">
        <v>242</v>
      </c>
      <c r="L84" s="118"/>
    </row>
    <row r="85" spans="1:12" ht="46.5" customHeight="1" x14ac:dyDescent="0.2">
      <c r="A85" s="192" t="s">
        <v>243</v>
      </c>
      <c r="B85" s="193"/>
      <c r="C85" s="113"/>
      <c r="D85" s="114"/>
      <c r="E85" s="113">
        <v>1</v>
      </c>
      <c r="F85" s="102"/>
      <c r="G85" s="102"/>
      <c r="H85" s="108"/>
      <c r="I85" s="115"/>
      <c r="J85" s="119" t="s">
        <v>244</v>
      </c>
      <c r="K85" s="117" t="s">
        <v>245</v>
      </c>
      <c r="L85" s="118"/>
    </row>
    <row r="86" spans="1:12" ht="36" customHeight="1" thickBot="1" x14ac:dyDescent="0.25">
      <c r="A86" s="194" t="s">
        <v>246</v>
      </c>
      <c r="B86" s="195"/>
      <c r="C86" s="113">
        <v>6</v>
      </c>
      <c r="D86" s="114"/>
      <c r="E86" s="113">
        <v>1</v>
      </c>
      <c r="F86" s="102"/>
      <c r="G86" s="102"/>
      <c r="H86" s="103"/>
      <c r="I86" s="115"/>
      <c r="J86" s="119" t="s">
        <v>247</v>
      </c>
      <c r="K86" s="117" t="s">
        <v>248</v>
      </c>
      <c r="L86" s="118"/>
    </row>
    <row r="87" spans="1:12" ht="20.25" x14ac:dyDescent="0.2">
      <c r="A87" s="196" t="s">
        <v>249</v>
      </c>
      <c r="B87" s="197"/>
      <c r="C87" s="107"/>
      <c r="D87" s="120"/>
      <c r="E87" s="107"/>
      <c r="F87" s="102"/>
      <c r="G87" s="102"/>
      <c r="H87" s="108"/>
      <c r="I87" s="115"/>
      <c r="J87" s="116">
        <v>3</v>
      </c>
      <c r="K87" s="117" t="s">
        <v>250</v>
      </c>
      <c r="L87" s="118"/>
    </row>
    <row r="88" spans="1:12" ht="32.25" customHeight="1" x14ac:dyDescent="0.2">
      <c r="A88" s="182" t="s">
        <v>251</v>
      </c>
      <c r="B88" s="183"/>
      <c r="C88" s="113"/>
      <c r="D88" s="114"/>
      <c r="E88" s="113"/>
      <c r="F88" s="102"/>
      <c r="G88" s="102"/>
      <c r="H88" s="108"/>
      <c r="I88" s="115"/>
      <c r="J88" s="116">
        <v>4</v>
      </c>
      <c r="K88" s="117" t="s">
        <v>252</v>
      </c>
      <c r="L88" s="118"/>
    </row>
    <row r="89" spans="1:12" ht="20.25" x14ac:dyDescent="0.2">
      <c r="A89" s="182" t="s">
        <v>253</v>
      </c>
      <c r="B89" s="183"/>
      <c r="C89" s="113"/>
      <c r="D89" s="114"/>
      <c r="E89" s="113"/>
      <c r="F89" s="102"/>
      <c r="G89" s="102"/>
      <c r="H89" s="108"/>
      <c r="I89" s="115"/>
      <c r="J89" s="116">
        <v>5</v>
      </c>
      <c r="K89" s="117" t="s">
        <v>254</v>
      </c>
      <c r="L89" s="118"/>
    </row>
    <row r="90" spans="1:12" ht="40.5" x14ac:dyDescent="0.2">
      <c r="A90" s="182" t="s">
        <v>147</v>
      </c>
      <c r="B90" s="183"/>
      <c r="C90" s="121"/>
      <c r="D90" s="122"/>
      <c r="E90" s="121"/>
      <c r="F90" s="102"/>
      <c r="G90" s="102"/>
      <c r="H90" s="108"/>
      <c r="I90" s="115"/>
      <c r="J90" s="116">
        <v>6</v>
      </c>
      <c r="K90" s="117" t="s">
        <v>255</v>
      </c>
      <c r="L90" s="118"/>
    </row>
    <row r="91" spans="1:12" ht="60" customHeight="1" thickBot="1" x14ac:dyDescent="0.25">
      <c r="A91" s="184" t="s">
        <v>256</v>
      </c>
      <c r="B91" s="185"/>
      <c r="C91" s="123"/>
      <c r="D91" s="124"/>
      <c r="E91" s="123"/>
      <c r="F91" s="94"/>
      <c r="G91" s="94"/>
      <c r="H91" s="108"/>
      <c r="I91" s="115"/>
      <c r="J91" s="116">
        <v>7</v>
      </c>
      <c r="K91" s="117" t="s">
        <v>257</v>
      </c>
      <c r="L91" s="118"/>
    </row>
    <row r="92" spans="1:12" ht="39.75" customHeight="1" x14ac:dyDescent="0.25">
      <c r="A92" s="186" t="s">
        <v>258</v>
      </c>
      <c r="B92" s="187"/>
      <c r="C92" s="125"/>
      <c r="D92" s="126"/>
      <c r="E92" s="107"/>
      <c r="F92" s="127"/>
      <c r="G92" s="127"/>
      <c r="H92" s="128"/>
      <c r="I92" s="115"/>
      <c r="J92" s="116">
        <v>8</v>
      </c>
      <c r="K92" s="117" t="s">
        <v>259</v>
      </c>
      <c r="L92" s="118">
        <v>8</v>
      </c>
    </row>
    <row r="93" spans="1:12" ht="45" customHeight="1" thickBot="1" x14ac:dyDescent="0.25">
      <c r="A93" s="184" t="s">
        <v>256</v>
      </c>
      <c r="B93" s="185"/>
      <c r="C93" s="129"/>
      <c r="D93" s="130"/>
      <c r="E93" s="131"/>
      <c r="F93" s="94"/>
      <c r="G93" s="95"/>
      <c r="H93" s="96"/>
      <c r="I93" s="115"/>
      <c r="J93" s="116">
        <v>9</v>
      </c>
      <c r="K93" s="132" t="s">
        <v>260</v>
      </c>
      <c r="L93" s="118">
        <v>5</v>
      </c>
    </row>
    <row r="94" spans="1:12" ht="21" thickBot="1" x14ac:dyDescent="0.25">
      <c r="A94" s="188" t="s">
        <v>261</v>
      </c>
      <c r="B94" s="189"/>
      <c r="C94" s="133">
        <v>1</v>
      </c>
      <c r="D94" s="134"/>
      <c r="E94" s="133"/>
      <c r="F94" s="94"/>
      <c r="G94" s="95"/>
      <c r="H94" s="96"/>
      <c r="I94" s="115"/>
      <c r="J94" s="135"/>
      <c r="K94" s="136"/>
      <c r="L94" s="137"/>
    </row>
    <row r="95" spans="1:12" ht="33" customHeight="1" thickBot="1" x14ac:dyDescent="0.35">
      <c r="A95" s="170" t="s">
        <v>262</v>
      </c>
      <c r="B95" s="171"/>
      <c r="C95" s="138"/>
      <c r="D95" s="134"/>
      <c r="E95" s="138"/>
      <c r="F95" s="94"/>
      <c r="G95" s="95"/>
      <c r="H95" s="96"/>
      <c r="I95" s="115"/>
      <c r="J95" s="139"/>
      <c r="K95" s="140" t="s">
        <v>56</v>
      </c>
      <c r="L95" s="141">
        <f>SUM(L80:L94)</f>
        <v>15</v>
      </c>
    </row>
    <row r="96" spans="1:12" ht="39" customHeight="1" thickBot="1" x14ac:dyDescent="0.25">
      <c r="A96" s="172" t="s">
        <v>263</v>
      </c>
      <c r="B96" s="173"/>
      <c r="C96" s="142"/>
      <c r="D96" s="143"/>
      <c r="E96" s="144"/>
      <c r="F96" s="94"/>
      <c r="G96" s="95"/>
      <c r="H96" s="96"/>
      <c r="I96" s="115"/>
    </row>
    <row r="97" spans="1:12" ht="21" thickBot="1" x14ac:dyDescent="0.25">
      <c r="A97" s="174" t="s">
        <v>264</v>
      </c>
      <c r="B97" s="175"/>
      <c r="C97" s="133"/>
      <c r="D97" s="134"/>
      <c r="E97" s="133"/>
      <c r="F97" s="94"/>
      <c r="G97" s="95"/>
      <c r="H97" s="96"/>
      <c r="I97" s="115"/>
    </row>
    <row r="98" spans="1:12" ht="17.25" thickBot="1" x14ac:dyDescent="0.25">
      <c r="A98" s="176" t="s">
        <v>265</v>
      </c>
      <c r="B98" s="177"/>
      <c r="C98" s="125"/>
      <c r="D98" s="145"/>
      <c r="E98" s="125"/>
      <c r="I98" s="147"/>
      <c r="J98" s="148"/>
      <c r="K98" s="149"/>
    </row>
    <row r="99" spans="1:12" ht="17.25" thickBot="1" x14ac:dyDescent="0.25">
      <c r="A99" s="150"/>
      <c r="B99" s="151" t="s">
        <v>56</v>
      </c>
      <c r="C99" s="152">
        <f>C81+C87+C92+C94+C95+C96+C97+C98</f>
        <v>15</v>
      </c>
      <c r="D99" s="152">
        <f>D81+D87+D92+D94+D95+D96+D97+D98</f>
        <v>21</v>
      </c>
      <c r="E99" s="138">
        <f>E81+E87+E92+E94+E95+E96+E97+E98</f>
        <v>6</v>
      </c>
      <c r="I99" s="153"/>
    </row>
    <row r="100" spans="1:12" x14ac:dyDescent="0.3">
      <c r="I100" s="153"/>
    </row>
    <row r="101" spans="1:12" ht="37.5" x14ac:dyDescent="0.3">
      <c r="B101" s="178" t="s">
        <v>266</v>
      </c>
      <c r="C101" s="179"/>
      <c r="D101" s="155" t="s">
        <v>267</v>
      </c>
      <c r="E101" s="155" t="s">
        <v>268</v>
      </c>
      <c r="F101" s="156"/>
      <c r="G101" s="156"/>
      <c r="H101" s="157"/>
    </row>
    <row r="102" spans="1:12" x14ac:dyDescent="0.2">
      <c r="B102" s="178"/>
      <c r="C102" s="179"/>
      <c r="D102" s="158">
        <v>2300</v>
      </c>
      <c r="E102" s="158">
        <v>163.80000000000001</v>
      </c>
      <c r="G102" s="159"/>
      <c r="H102" s="160"/>
    </row>
    <row r="103" spans="1:12" x14ac:dyDescent="0.2">
      <c r="B103" s="161"/>
      <c r="C103" s="162"/>
      <c r="D103" s="163"/>
      <c r="E103" s="164"/>
      <c r="G103" s="159"/>
      <c r="H103" s="160"/>
      <c r="J103" s="165"/>
      <c r="K103" s="166"/>
      <c r="L103" s="167"/>
    </row>
    <row r="104" spans="1:12" ht="37.5" x14ac:dyDescent="0.3">
      <c r="B104" s="180" t="s">
        <v>269</v>
      </c>
      <c r="C104" s="181"/>
      <c r="D104" s="155" t="s">
        <v>270</v>
      </c>
      <c r="E104" s="168" t="s">
        <v>271</v>
      </c>
      <c r="G104" s="159"/>
      <c r="H104" s="160"/>
      <c r="J104" s="165"/>
      <c r="K104" s="166"/>
      <c r="L104" s="167"/>
    </row>
    <row r="105" spans="1:12" x14ac:dyDescent="0.2">
      <c r="B105" s="180"/>
      <c r="C105" s="181"/>
      <c r="D105" s="169">
        <f>H17+H25+H29+H54+H35</f>
        <v>0.86805555556460989</v>
      </c>
      <c r="E105" s="169">
        <v>3.1944444444444449E-2</v>
      </c>
      <c r="G105" s="159"/>
      <c r="H105" s="160"/>
      <c r="J105" s="165"/>
      <c r="K105" s="166"/>
      <c r="L105" s="167"/>
    </row>
  </sheetData>
  <mergeCells count="137"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O5:O6"/>
    <mergeCell ref="P5:P6"/>
    <mergeCell ref="A8:P8"/>
    <mergeCell ref="A9:A10"/>
    <mergeCell ref="B9:B10"/>
    <mergeCell ref="C9:C10"/>
    <mergeCell ref="K9:K10"/>
    <mergeCell ref="L9:L10"/>
    <mergeCell ref="M9:M10"/>
    <mergeCell ref="H5:H6"/>
    <mergeCell ref="I5:I6"/>
    <mergeCell ref="J5:J6"/>
    <mergeCell ref="K5:K6"/>
    <mergeCell ref="L5:L6"/>
    <mergeCell ref="M5:M6"/>
    <mergeCell ref="K13:K14"/>
    <mergeCell ref="A17:G17"/>
    <mergeCell ref="A18:P18"/>
    <mergeCell ref="K19:K20"/>
    <mergeCell ref="A25:G25"/>
    <mergeCell ref="A26:P26"/>
    <mergeCell ref="O9:O10"/>
    <mergeCell ref="P9:P10"/>
    <mergeCell ref="A11:A12"/>
    <mergeCell ref="B11:B12"/>
    <mergeCell ref="C11:C12"/>
    <mergeCell ref="J11:J12"/>
    <mergeCell ref="K11:K12"/>
    <mergeCell ref="L11:L12"/>
    <mergeCell ref="M11:M12"/>
    <mergeCell ref="P11:P12"/>
    <mergeCell ref="A29:G29"/>
    <mergeCell ref="A30:P30"/>
    <mergeCell ref="K31:K32"/>
    <mergeCell ref="A35:G35"/>
    <mergeCell ref="A36:P36"/>
    <mergeCell ref="L37:L40"/>
    <mergeCell ref="M37:M40"/>
    <mergeCell ref="A38:A40"/>
    <mergeCell ref="K38:K40"/>
    <mergeCell ref="P38:P40"/>
    <mergeCell ref="P47:P52"/>
    <mergeCell ref="A54:G54"/>
    <mergeCell ref="K44:K45"/>
    <mergeCell ref="L44:L45"/>
    <mergeCell ref="M44:M45"/>
    <mergeCell ref="N44:N45"/>
    <mergeCell ref="O44:O45"/>
    <mergeCell ref="P44:P45"/>
    <mergeCell ref="A44:A45"/>
    <mergeCell ref="B44:B45"/>
    <mergeCell ref="C44:C45"/>
    <mergeCell ref="D44:D45"/>
    <mergeCell ref="E44:E45"/>
    <mergeCell ref="J44:J45"/>
    <mergeCell ref="A55:L55"/>
    <mergeCell ref="F56:G56"/>
    <mergeCell ref="H56:J56"/>
    <mergeCell ref="F57:G57"/>
    <mergeCell ref="H57:J57"/>
    <mergeCell ref="F58:G58"/>
    <mergeCell ref="H58:J58"/>
    <mergeCell ref="L46:L52"/>
    <mergeCell ref="M46:M52"/>
    <mergeCell ref="A47:A52"/>
    <mergeCell ref="K47:K52"/>
    <mergeCell ref="F62:G62"/>
    <mergeCell ref="H62:J62"/>
    <mergeCell ref="F63:G63"/>
    <mergeCell ref="H63:J63"/>
    <mergeCell ref="F64:G64"/>
    <mergeCell ref="H64:J64"/>
    <mergeCell ref="F59:G59"/>
    <mergeCell ref="H59:J59"/>
    <mergeCell ref="F60:G60"/>
    <mergeCell ref="H60:J60"/>
    <mergeCell ref="F61:G61"/>
    <mergeCell ref="H61:J61"/>
    <mergeCell ref="F68:G68"/>
    <mergeCell ref="H68:J68"/>
    <mergeCell ref="F69:G69"/>
    <mergeCell ref="H69:J69"/>
    <mergeCell ref="F70:G70"/>
    <mergeCell ref="H70:J70"/>
    <mergeCell ref="F65:G65"/>
    <mergeCell ref="H65:J65"/>
    <mergeCell ref="F66:G66"/>
    <mergeCell ref="H66:J66"/>
    <mergeCell ref="F67:G67"/>
    <mergeCell ref="H67:J67"/>
    <mergeCell ref="F74:G74"/>
    <mergeCell ref="H74:J74"/>
    <mergeCell ref="F75:G75"/>
    <mergeCell ref="H75:J75"/>
    <mergeCell ref="F76:G76"/>
    <mergeCell ref="H76:J76"/>
    <mergeCell ref="F71:G71"/>
    <mergeCell ref="H71:J71"/>
    <mergeCell ref="F72:G72"/>
    <mergeCell ref="H72:J72"/>
    <mergeCell ref="F73:G73"/>
    <mergeCell ref="H73:J73"/>
    <mergeCell ref="A83:B83"/>
    <mergeCell ref="A84:B84"/>
    <mergeCell ref="A85:B85"/>
    <mergeCell ref="A86:B86"/>
    <mergeCell ref="A87:B87"/>
    <mergeCell ref="A88:B88"/>
    <mergeCell ref="F77:G77"/>
    <mergeCell ref="H77:J77"/>
    <mergeCell ref="B78:D78"/>
    <mergeCell ref="A80:B80"/>
    <mergeCell ref="A81:B81"/>
    <mergeCell ref="A82:B82"/>
    <mergeCell ref="A95:B95"/>
    <mergeCell ref="A96:B96"/>
    <mergeCell ref="A97:B97"/>
    <mergeCell ref="A98:B98"/>
    <mergeCell ref="B101:C102"/>
    <mergeCell ref="B104:C105"/>
    <mergeCell ref="A89:B89"/>
    <mergeCell ref="A90:B90"/>
    <mergeCell ref="A91:B91"/>
    <mergeCell ref="A92:B92"/>
    <mergeCell ref="A93:B93"/>
    <mergeCell ref="A94:B94"/>
  </mergeCells>
  <pageMargins left="0" right="0" top="0" bottom="0" header="0" footer="0"/>
  <pageSetup paperSize="9" scale="32" fitToHeight="0" orientation="landscape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за март 2024</vt:lpstr>
      <vt:lpstr>'Отключения за март 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Садыков Илшат Тагирович</dc:creator>
  <cp:lastModifiedBy>Садыков Илшат Тагирович</cp:lastModifiedBy>
  <dcterms:created xsi:type="dcterms:W3CDTF">2015-06-05T18:19:34Z</dcterms:created>
  <dcterms:modified xsi:type="dcterms:W3CDTF">2024-04-12T04:07:00Z</dcterms:modified>
</cp:coreProperties>
</file>